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345" windowWidth="15120" windowHeight="7770" firstSheet="17" activeTab="25"/>
  </bookViews>
  <sheets>
    <sheet name="1 д яс" sheetId="1" r:id="rId1"/>
    <sheet name="1д сад" sheetId="2" r:id="rId2"/>
    <sheet name="2д яс" sheetId="3" r:id="rId3"/>
    <sheet name="2д са" sheetId="4" r:id="rId4"/>
    <sheet name="3д яс" sheetId="5" r:id="rId5"/>
    <sheet name="Лист3сад" sheetId="6" r:id="rId6"/>
    <sheet name="Лист4яс" sheetId="7" r:id="rId7"/>
    <sheet name="Лист4 сад" sheetId="8" r:id="rId8"/>
    <sheet name="Лист5 яс" sheetId="9" r:id="rId9"/>
    <sheet name="Лист5 сад" sheetId="10" r:id="rId10"/>
    <sheet name="Лист6яс" sheetId="11" r:id="rId11"/>
    <sheet name="Лист6 сад" sheetId="12" r:id="rId12"/>
    <sheet name="Лист7 яс" sheetId="13" r:id="rId13"/>
    <sheet name="Лист7сад" sheetId="14" r:id="rId14"/>
    <sheet name="Лист8яс" sheetId="15" r:id="rId15"/>
    <sheet name="Лист8сад" sheetId="16" r:id="rId16"/>
    <sheet name="Лист9яс" sheetId="17" r:id="rId17"/>
    <sheet name="Лист9сад" sheetId="18" r:id="rId18"/>
    <sheet name="Лист10яс" sheetId="19" r:id="rId19"/>
    <sheet name="Лист10сад" sheetId="20" r:id="rId20"/>
    <sheet name="Лист11яс" sheetId="21" r:id="rId21"/>
    <sheet name="Лист11сад" sheetId="22" r:id="rId22"/>
    <sheet name="Лист12яс" sheetId="23" r:id="rId23"/>
    <sheet name="Лист12сад" sheetId="24" r:id="rId24"/>
    <sheet name="меню" sheetId="25" r:id="rId25"/>
    <sheet name="накопительный" sheetId="26" r:id="rId26"/>
  </sheets>
  <definedNames>
    <definedName name="_xlnm.Print_Area" localSheetId="0">'1 д яс'!$A$1:$I$56</definedName>
    <definedName name="_xlnm.Print_Area" localSheetId="1">'1д сад'!$A$1:$I$60</definedName>
    <definedName name="_xlnm.Print_Area" localSheetId="3">'2д са'!$A$2:$I$62</definedName>
    <definedName name="_xlnm.Print_Area" localSheetId="2">'2д яс'!$A$1:$I$59</definedName>
    <definedName name="_xlnm.Print_Area" localSheetId="4">'3д яс'!$A$1:$I$69</definedName>
    <definedName name="_xlnm.Print_Area" localSheetId="19">Лист10сад!$A$3:$I$68</definedName>
    <definedName name="_xlnm.Print_Area" localSheetId="18">Лист10яс!$A$3:$I$67</definedName>
    <definedName name="_xlnm.Print_Area" localSheetId="21">Лист11сад!$A$3:$I$69</definedName>
    <definedName name="_xlnm.Print_Area" localSheetId="20">Лист11яс!$A$3:$I$66</definedName>
    <definedName name="_xlnm.Print_Area" localSheetId="23">Лист12сад!$A$3:$I$58</definedName>
    <definedName name="_xlnm.Print_Area" localSheetId="22">Лист12яс!$A$3:$I$59</definedName>
    <definedName name="_xlnm.Print_Area" localSheetId="5">Лист3сад!$A$1:$I$69</definedName>
    <definedName name="_xlnm.Print_Area" localSheetId="7">'Лист4 сад'!$A$3:$I$67</definedName>
    <definedName name="_xlnm.Print_Area" localSheetId="6">Лист4яс!$A$2:$I$65</definedName>
    <definedName name="_xlnm.Print_Area" localSheetId="9">'Лист5 сад'!$A$3:$I$73</definedName>
    <definedName name="_xlnm.Print_Area" localSheetId="8">'Лист5 яс'!$A$3:$I$66</definedName>
    <definedName name="_xlnm.Print_Area" localSheetId="11">'Лист6 сад'!$A$3:$I$57</definedName>
    <definedName name="_xlnm.Print_Area" localSheetId="10">Лист6яс!$A$3:$I$57</definedName>
    <definedName name="_xlnm.Print_Area" localSheetId="12">'Лист7 яс'!$A$3:$I$60</definedName>
    <definedName name="_xlnm.Print_Area" localSheetId="13">Лист7сад!$A$3:$J$64</definedName>
    <definedName name="_xlnm.Print_Area" localSheetId="15">Лист8сад!$A$2:$I$67</definedName>
    <definedName name="_xlnm.Print_Area" localSheetId="14">Лист8яс!$A$3:$I$66</definedName>
    <definedName name="_xlnm.Print_Area" localSheetId="17">Лист9сад!$A$3:$I$71</definedName>
    <definedName name="_xlnm.Print_Area" localSheetId="16">Лист9яс!$A$3:$I$68</definedName>
    <definedName name="_xlnm.Print_Area" localSheetId="24">меню!$A$39:$E$73</definedName>
    <definedName name="_xlnm.Print_Area" localSheetId="25">накопительный!$A$2:$U$66</definedName>
  </definedNames>
  <calcPr calcId="144525"/>
</workbook>
</file>

<file path=xl/calcChain.xml><?xml version="1.0" encoding="utf-8"?>
<calcChain xmlns="http://schemas.openxmlformats.org/spreadsheetml/2006/main">
  <c r="I16" i="13" l="1"/>
  <c r="H16" i="13"/>
  <c r="G16" i="13"/>
  <c r="F16" i="13"/>
  <c r="P84" i="26" l="1"/>
  <c r="P100" i="26"/>
  <c r="P58" i="26"/>
  <c r="I66" i="20" l="1"/>
  <c r="H66" i="20"/>
  <c r="G66" i="20"/>
  <c r="F66" i="20"/>
  <c r="I21" i="20"/>
  <c r="H21" i="20"/>
  <c r="G21" i="20"/>
  <c r="F21" i="20"/>
  <c r="I16" i="20"/>
  <c r="H16" i="20"/>
  <c r="G16" i="20"/>
  <c r="I47" i="19"/>
  <c r="H47" i="19"/>
  <c r="G47" i="19"/>
  <c r="F47" i="19"/>
  <c r="H49" i="4"/>
  <c r="G49" i="4"/>
  <c r="F49" i="4"/>
  <c r="I49" i="4"/>
  <c r="I44" i="4"/>
  <c r="H44" i="4"/>
  <c r="G44" i="4"/>
  <c r="I21" i="4"/>
  <c r="H21" i="4"/>
  <c r="G21" i="4"/>
  <c r="F21" i="4"/>
  <c r="I15" i="10" l="1"/>
  <c r="H15" i="10"/>
  <c r="G15" i="10"/>
  <c r="H33" i="15"/>
  <c r="G33" i="15"/>
  <c r="F33" i="15"/>
  <c r="I33" i="15"/>
  <c r="I47" i="16"/>
  <c r="H47" i="16"/>
  <c r="G47" i="16"/>
  <c r="F47" i="16"/>
  <c r="G64" i="7"/>
  <c r="I21" i="7"/>
  <c r="H21" i="7"/>
  <c r="G21" i="7"/>
  <c r="F21" i="7"/>
  <c r="I67" i="6"/>
  <c r="H67" i="6"/>
  <c r="G67" i="6"/>
  <c r="F67" i="6"/>
  <c r="I68" i="6"/>
  <c r="H68" i="6"/>
  <c r="G68" i="6"/>
  <c r="F68" i="6"/>
  <c r="I67" i="5"/>
  <c r="H67" i="5"/>
  <c r="G67" i="5"/>
  <c r="F67" i="5"/>
  <c r="I29" i="20" l="1"/>
  <c r="H29" i="20"/>
  <c r="G29" i="20"/>
  <c r="F29" i="20"/>
  <c r="I65" i="21"/>
  <c r="H65" i="21"/>
  <c r="G65" i="21"/>
  <c r="F65" i="21"/>
  <c r="I60" i="21"/>
  <c r="H60" i="21"/>
  <c r="G60" i="21"/>
  <c r="I45" i="21"/>
  <c r="H45" i="21"/>
  <c r="G45" i="21"/>
  <c r="F45" i="21"/>
  <c r="I20" i="22"/>
  <c r="H20" i="22"/>
  <c r="I58" i="3"/>
  <c r="H58" i="3"/>
  <c r="G58" i="3"/>
  <c r="F58" i="3"/>
  <c r="H43" i="3"/>
  <c r="G43" i="3"/>
  <c r="F43" i="3"/>
  <c r="I43" i="3"/>
  <c r="I21" i="24"/>
  <c r="H21" i="24"/>
  <c r="G21" i="24"/>
  <c r="F21" i="24"/>
  <c r="G23" i="15"/>
  <c r="F23" i="15"/>
  <c r="H19" i="15"/>
  <c r="G19" i="15"/>
  <c r="F19" i="15"/>
  <c r="I19" i="15"/>
  <c r="I15" i="15"/>
  <c r="H15" i="15"/>
  <c r="G15" i="15"/>
  <c r="F15" i="15"/>
  <c r="H54" i="1"/>
  <c r="G54" i="1"/>
  <c r="F54" i="1"/>
  <c r="F50" i="1" s="1"/>
  <c r="I54" i="1"/>
  <c r="I50" i="1"/>
  <c r="I55" i="1" s="1"/>
  <c r="H50" i="1"/>
  <c r="H55" i="1" s="1"/>
  <c r="G50" i="1"/>
  <c r="G55" i="1" s="1"/>
  <c r="I21" i="1"/>
  <c r="H21" i="1"/>
  <c r="G21" i="1"/>
  <c r="F21" i="1"/>
  <c r="I10" i="1"/>
  <c r="H10" i="1"/>
  <c r="G10" i="1"/>
  <c r="F10" i="1"/>
  <c r="I13" i="1"/>
  <c r="H13" i="1"/>
  <c r="G13" i="1"/>
  <c r="F13" i="1"/>
  <c r="F24" i="15" l="1"/>
  <c r="G24" i="15"/>
  <c r="J17" i="14"/>
  <c r="I17" i="14"/>
  <c r="H17" i="14"/>
  <c r="G17" i="14"/>
  <c r="J14" i="14"/>
  <c r="I14" i="14"/>
  <c r="H14" i="14"/>
  <c r="G14" i="14"/>
  <c r="J11" i="14"/>
  <c r="J18" i="14" s="1"/>
  <c r="I11" i="14"/>
  <c r="I18" i="14" s="1"/>
  <c r="H11" i="14"/>
  <c r="H18" i="14" s="1"/>
  <c r="G11" i="14"/>
  <c r="G18" i="14" s="1"/>
  <c r="I57" i="13"/>
  <c r="H57" i="13"/>
  <c r="G57" i="13"/>
  <c r="F57" i="13"/>
  <c r="I31" i="13"/>
  <c r="H31" i="13"/>
  <c r="G31" i="13"/>
  <c r="F31" i="13"/>
  <c r="I24" i="13"/>
  <c r="H24" i="13"/>
  <c r="G24" i="13"/>
  <c r="F24" i="13"/>
  <c r="I12" i="13"/>
  <c r="H12" i="13"/>
  <c r="G12" i="13"/>
  <c r="F12" i="13"/>
  <c r="I66" i="22"/>
  <c r="H66" i="22"/>
  <c r="G66" i="22"/>
  <c r="F66" i="22"/>
  <c r="I46" i="22"/>
  <c r="H46" i="22"/>
  <c r="G46" i="22"/>
  <c r="F46" i="22"/>
  <c r="I39" i="22"/>
  <c r="H39" i="22"/>
  <c r="G39" i="22"/>
  <c r="F39" i="22"/>
  <c r="P42" i="26" l="1"/>
  <c r="Q44" i="26"/>
  <c r="Q43" i="26"/>
  <c r="P43" i="26"/>
  <c r="Q42" i="26"/>
  <c r="Q38" i="26"/>
  <c r="P38" i="26"/>
  <c r="Q35" i="26" l="1"/>
  <c r="P35" i="26"/>
  <c r="P106" i="26" l="1"/>
  <c r="P123" i="26"/>
  <c r="P122" i="26"/>
  <c r="Q128" i="26" l="1"/>
  <c r="Q127" i="26"/>
  <c r="Q126" i="26"/>
  <c r="Q125" i="26"/>
  <c r="Q124" i="26"/>
  <c r="Q121" i="26"/>
  <c r="Q120" i="26"/>
  <c r="Q119" i="26"/>
  <c r="Q118" i="26"/>
  <c r="Q117" i="26"/>
  <c r="Q116" i="26"/>
  <c r="Q115" i="26"/>
  <c r="Q114" i="26"/>
  <c r="Q113" i="26"/>
  <c r="Q112" i="26"/>
  <c r="Q111" i="26"/>
  <c r="Q110" i="26"/>
  <c r="Q109" i="26"/>
  <c r="Q108" i="26"/>
  <c r="Q107" i="26"/>
  <c r="Q105" i="26"/>
  <c r="Q104" i="26"/>
  <c r="Q103" i="26"/>
  <c r="Q102" i="26"/>
  <c r="Q101" i="26"/>
  <c r="Q99" i="26"/>
  <c r="Q98" i="26"/>
  <c r="Q97" i="26"/>
  <c r="Q96" i="26"/>
  <c r="Q95" i="26"/>
  <c r="Q94" i="26"/>
  <c r="Q93" i="26"/>
  <c r="Q92" i="26"/>
  <c r="Q91" i="26"/>
  <c r="Q90" i="26"/>
  <c r="Q89" i="26"/>
  <c r="Q88" i="26"/>
  <c r="Q87" i="26"/>
  <c r="Q86" i="26"/>
  <c r="Q85" i="26"/>
  <c r="Q84" i="26"/>
  <c r="Q83" i="26"/>
  <c r="Q82" i="26"/>
  <c r="Q81" i="26"/>
  <c r="Q80" i="26"/>
  <c r="Q79" i="26"/>
  <c r="Q78" i="26"/>
  <c r="Q77" i="26"/>
  <c r="Q76" i="26"/>
  <c r="Q75" i="26"/>
  <c r="Q74" i="26"/>
  <c r="Q73" i="26"/>
  <c r="Q72" i="26"/>
  <c r="Q71" i="26"/>
  <c r="Q70" i="26"/>
  <c r="Q69" i="26"/>
  <c r="Q63" i="26"/>
  <c r="Q62" i="26"/>
  <c r="Q61" i="26"/>
  <c r="Q60" i="26"/>
  <c r="Q59" i="26"/>
  <c r="Q58" i="26"/>
  <c r="Q57" i="26"/>
  <c r="Q56" i="26"/>
  <c r="Q55" i="26"/>
  <c r="Q54" i="26"/>
  <c r="Q53" i="26"/>
  <c r="Q52" i="26"/>
  <c r="Q51" i="26"/>
  <c r="Q50" i="26"/>
  <c r="Q49" i="26"/>
  <c r="Q48" i="26"/>
  <c r="Q47" i="26"/>
  <c r="Q46" i="26"/>
  <c r="Q45" i="26"/>
  <c r="Q41" i="26"/>
  <c r="Q40" i="26"/>
  <c r="Q39" i="26"/>
  <c r="Q37" i="26"/>
  <c r="Q36" i="26"/>
  <c r="Q34" i="26"/>
  <c r="Q33" i="26"/>
  <c r="Q32" i="26"/>
  <c r="Q31" i="26"/>
  <c r="Q30" i="26"/>
  <c r="Q29" i="26"/>
  <c r="Q28" i="26"/>
  <c r="Q27" i="26"/>
  <c r="Q26" i="26"/>
  <c r="Q25" i="26"/>
  <c r="Q24" i="26"/>
  <c r="Q23" i="26"/>
  <c r="Q22" i="26"/>
  <c r="Q21" i="26"/>
  <c r="Q20" i="26"/>
  <c r="Q19" i="26"/>
  <c r="Q18" i="26"/>
  <c r="Q17" i="26"/>
  <c r="Q16" i="26"/>
  <c r="Q15" i="26"/>
  <c r="Q14" i="26"/>
  <c r="Q13" i="26"/>
  <c r="Q12" i="26"/>
  <c r="Q11" i="26"/>
  <c r="Q10" i="26"/>
  <c r="Q9" i="26"/>
  <c r="Q8" i="26"/>
  <c r="Q7" i="26"/>
  <c r="Q6" i="26"/>
  <c r="Q5" i="26"/>
  <c r="Q4" i="26"/>
  <c r="P124" i="26"/>
  <c r="P121" i="26"/>
  <c r="P128" i="26"/>
  <c r="P127" i="26"/>
  <c r="P126" i="26"/>
  <c r="P125" i="26"/>
  <c r="P120" i="26"/>
  <c r="P119" i="26"/>
  <c r="P118" i="26"/>
  <c r="P117" i="26"/>
  <c r="P116" i="26"/>
  <c r="P115" i="26"/>
  <c r="P114" i="26"/>
  <c r="P113" i="26"/>
  <c r="P112" i="26"/>
  <c r="P111" i="26"/>
  <c r="P110" i="26" s="1"/>
  <c r="P109" i="26"/>
  <c r="P108" i="26"/>
  <c r="P107" i="26"/>
  <c r="P105" i="26"/>
  <c r="P104" i="26"/>
  <c r="P103" i="26"/>
  <c r="P101" i="26"/>
  <c r="P99" i="26"/>
  <c r="P98" i="26"/>
  <c r="P97" i="26"/>
  <c r="P96" i="26"/>
  <c r="P95" i="26"/>
  <c r="P93" i="26"/>
  <c r="P92" i="26"/>
  <c r="P91" i="26"/>
  <c r="P90" i="26"/>
  <c r="P89" i="26"/>
  <c r="P88" i="26"/>
  <c r="P87" i="26"/>
  <c r="P86" i="26"/>
  <c r="P85" i="26"/>
  <c r="P83" i="26"/>
  <c r="P82" i="26"/>
  <c r="P81" i="26"/>
  <c r="P80" i="26"/>
  <c r="P79" i="26"/>
  <c r="P78" i="26"/>
  <c r="P77" i="26"/>
  <c r="P76" i="26"/>
  <c r="P75" i="26"/>
  <c r="P74" i="26"/>
  <c r="P73" i="26"/>
  <c r="P72" i="26"/>
  <c r="P70" i="26"/>
  <c r="P69" i="26"/>
  <c r="P63" i="26"/>
  <c r="P62" i="26"/>
  <c r="P61" i="26"/>
  <c r="P60" i="26"/>
  <c r="P59" i="26"/>
  <c r="P57" i="26"/>
  <c r="P56" i="26"/>
  <c r="P55" i="26"/>
  <c r="P54" i="26"/>
  <c r="P53" i="26"/>
  <c r="P52" i="26"/>
  <c r="P51" i="26"/>
  <c r="P50" i="26"/>
  <c r="P49" i="26"/>
  <c r="P48" i="26"/>
  <c r="P47" i="26"/>
  <c r="P46" i="26"/>
  <c r="P41" i="26"/>
  <c r="P40" i="26"/>
  <c r="P39" i="26"/>
  <c r="P37" i="26" s="1"/>
  <c r="P36" i="26"/>
  <c r="P34" i="26"/>
  <c r="P33" i="26"/>
  <c r="P32" i="26"/>
  <c r="P31" i="26"/>
  <c r="P30" i="26"/>
  <c r="P28" i="26"/>
  <c r="P27" i="26"/>
  <c r="P26" i="26"/>
  <c r="P25" i="26"/>
  <c r="P24" i="26"/>
  <c r="P23" i="26"/>
  <c r="P22" i="26"/>
  <c r="P21" i="26"/>
  <c r="P20" i="26"/>
  <c r="P18" i="26"/>
  <c r="P17" i="26"/>
  <c r="P16" i="26"/>
  <c r="P15" i="26"/>
  <c r="P14" i="26"/>
  <c r="P13" i="26"/>
  <c r="P12" i="26"/>
  <c r="P11" i="26"/>
  <c r="P10" i="26"/>
  <c r="P9" i="26"/>
  <c r="P8" i="26"/>
  <c r="P7" i="26"/>
  <c r="P6" i="26"/>
  <c r="P5" i="26"/>
  <c r="P4" i="26"/>
  <c r="P94" i="26" l="1"/>
  <c r="P102" i="26"/>
  <c r="P19" i="26"/>
  <c r="P45" i="26"/>
  <c r="P29" i="26"/>
  <c r="P71" i="26"/>
  <c r="G56" i="14"/>
  <c r="H56" i="14"/>
  <c r="I56" i="14"/>
  <c r="J56" i="14"/>
  <c r="I53" i="13"/>
  <c r="H53" i="13"/>
  <c r="G53" i="13"/>
  <c r="F53" i="13"/>
  <c r="I23" i="15"/>
  <c r="I24" i="15" s="1"/>
  <c r="H23" i="15"/>
  <c r="H24" i="15" s="1"/>
  <c r="I27" i="10"/>
  <c r="H27" i="10"/>
  <c r="G27" i="10"/>
  <c r="F27" i="10"/>
  <c r="I63" i="7"/>
  <c r="H63" i="7"/>
  <c r="G63" i="7"/>
  <c r="F63" i="7"/>
  <c r="I64" i="8"/>
  <c r="H64" i="8"/>
  <c r="G64" i="8"/>
  <c r="F64" i="8"/>
  <c r="F27" i="1" l="1"/>
  <c r="G27" i="1"/>
  <c r="H27" i="1"/>
  <c r="I27" i="1"/>
  <c r="I15" i="13" l="1"/>
  <c r="H15" i="13"/>
  <c r="G15" i="13"/>
  <c r="F15" i="13"/>
  <c r="I15" i="9"/>
  <c r="H15" i="9"/>
  <c r="G15" i="9"/>
  <c r="F15" i="9"/>
  <c r="H45" i="7"/>
  <c r="I38" i="17"/>
  <c r="I21" i="17"/>
  <c r="H21" i="17"/>
  <c r="G21" i="17"/>
  <c r="F21" i="17"/>
  <c r="I17" i="17"/>
  <c r="H17" i="17"/>
  <c r="G17" i="17"/>
  <c r="F17" i="17"/>
  <c r="I37" i="19"/>
  <c r="I16" i="19"/>
  <c r="H16" i="19"/>
  <c r="G16" i="19"/>
  <c r="F16" i="19"/>
  <c r="I64" i="21" l="1"/>
  <c r="H64" i="21"/>
  <c r="G64" i="21"/>
  <c r="F64" i="21"/>
  <c r="I60" i="4" l="1"/>
  <c r="I61" i="4" s="1"/>
  <c r="I62" i="4" s="1"/>
  <c r="H60" i="4"/>
  <c r="H61" i="4" s="1"/>
  <c r="H62" i="4" s="1"/>
  <c r="G60" i="4"/>
  <c r="G61" i="4" s="1"/>
  <c r="G62" i="4" s="1"/>
  <c r="F60" i="4"/>
  <c r="F61" i="4" s="1"/>
  <c r="F62" i="4" s="1"/>
  <c r="H16" i="12"/>
  <c r="G16" i="12"/>
  <c r="F16" i="12"/>
  <c r="I16" i="12"/>
  <c r="I58" i="2"/>
  <c r="H58" i="2"/>
  <c r="G58" i="2"/>
  <c r="F58" i="2"/>
  <c r="H16" i="22"/>
  <c r="G16" i="22"/>
  <c r="F16" i="22"/>
  <c r="I16" i="22"/>
  <c r="G45" i="7" l="1"/>
  <c r="F45" i="7"/>
  <c r="I45" i="7"/>
  <c r="H31" i="12"/>
  <c r="G31" i="12"/>
  <c r="F31" i="12"/>
  <c r="I31" i="12"/>
  <c r="I59" i="13"/>
  <c r="H59" i="13"/>
  <c r="F59" i="13"/>
  <c r="I42" i="13"/>
  <c r="H42" i="13"/>
  <c r="G42" i="13"/>
  <c r="F42" i="13"/>
  <c r="I39" i="13"/>
  <c r="I44" i="13" s="1"/>
  <c r="H39" i="13"/>
  <c r="H44" i="13" s="1"/>
  <c r="G39" i="13"/>
  <c r="G44" i="13" s="1"/>
  <c r="F39" i="13"/>
  <c r="F44" i="13" s="1"/>
  <c r="I9" i="13"/>
  <c r="J26" i="14"/>
  <c r="I26" i="14"/>
  <c r="H26" i="14"/>
  <c r="G26" i="14"/>
  <c r="G60" i="14"/>
  <c r="G62" i="14" s="1"/>
  <c r="I60" i="14"/>
  <c r="I62" i="14" s="1"/>
  <c r="J60" i="14"/>
  <c r="J62" i="14" s="1"/>
  <c r="I58" i="16"/>
  <c r="G65" i="17"/>
  <c r="F65" i="17"/>
  <c r="F16" i="20"/>
  <c r="I60" i="13" l="1"/>
  <c r="G59" i="13"/>
  <c r="I68" i="18"/>
  <c r="H68" i="18"/>
  <c r="G68" i="18"/>
  <c r="F68" i="18"/>
  <c r="I48" i="15"/>
  <c r="H48" i="15"/>
  <c r="G48" i="15"/>
  <c r="F48" i="15"/>
  <c r="F64" i="18" l="1"/>
  <c r="F70" i="18" s="1"/>
  <c r="G64" i="18"/>
  <c r="G70" i="18" s="1"/>
  <c r="H64" i="18"/>
  <c r="H70" i="18" s="1"/>
  <c r="I64" i="18"/>
  <c r="I70" i="18" s="1"/>
  <c r="F12" i="6" l="1"/>
  <c r="G12" i="6"/>
  <c r="H12" i="6"/>
  <c r="I12" i="6"/>
  <c r="I21" i="6" s="1"/>
  <c r="F16" i="6"/>
  <c r="G16" i="6"/>
  <c r="H16" i="6"/>
  <c r="I16" i="6"/>
  <c r="F20" i="6"/>
  <c r="G20" i="6"/>
  <c r="H20" i="6"/>
  <c r="I20" i="6"/>
  <c r="G21" i="6"/>
  <c r="F29" i="6"/>
  <c r="G29" i="6"/>
  <c r="H29" i="6"/>
  <c r="I29" i="6"/>
  <c r="F37" i="6"/>
  <c r="G37" i="6"/>
  <c r="H37" i="6"/>
  <c r="I37" i="6"/>
  <c r="F46" i="6"/>
  <c r="G46" i="6"/>
  <c r="H46" i="6"/>
  <c r="I46" i="6"/>
  <c r="F49" i="6"/>
  <c r="G49" i="6"/>
  <c r="H49" i="6"/>
  <c r="I49" i="6"/>
  <c r="F61" i="6"/>
  <c r="G61" i="6"/>
  <c r="H61" i="6"/>
  <c r="I61" i="6"/>
  <c r="H51" i="6" l="1"/>
  <c r="H21" i="6"/>
  <c r="F21" i="6"/>
  <c r="I51" i="6"/>
  <c r="I69" i="6" s="1"/>
  <c r="G51" i="6"/>
  <c r="G69" i="6" s="1"/>
  <c r="F51" i="6"/>
  <c r="F69" i="6" s="1"/>
  <c r="I57" i="3"/>
  <c r="H57" i="3"/>
  <c r="G57" i="3"/>
  <c r="F57" i="3"/>
  <c r="H69" i="6" l="1"/>
  <c r="F7" i="2"/>
  <c r="G7" i="2"/>
  <c r="H7" i="2"/>
  <c r="I7" i="2"/>
  <c r="F10" i="2"/>
  <c r="G10" i="2"/>
  <c r="H10" i="2"/>
  <c r="I10" i="2"/>
  <c r="F13" i="2"/>
  <c r="G13" i="2"/>
  <c r="H13" i="2"/>
  <c r="H14" i="2" s="1"/>
  <c r="I13" i="2"/>
  <c r="I14" i="2" s="1"/>
  <c r="F12" i="4"/>
  <c r="G12" i="4"/>
  <c r="H12" i="4"/>
  <c r="I12" i="4"/>
  <c r="F16" i="4"/>
  <c r="G16" i="4"/>
  <c r="H16" i="4"/>
  <c r="I16" i="4"/>
  <c r="F20" i="4"/>
  <c r="G20" i="4"/>
  <c r="H20" i="4"/>
  <c r="I20" i="4"/>
  <c r="F29" i="4"/>
  <c r="G29" i="4"/>
  <c r="H29" i="4"/>
  <c r="I29" i="4"/>
  <c r="F36" i="4"/>
  <c r="G36" i="4"/>
  <c r="H36" i="4"/>
  <c r="I36" i="4"/>
  <c r="F44" i="4"/>
  <c r="F47" i="4"/>
  <c r="G47" i="4"/>
  <c r="H47" i="4"/>
  <c r="I47" i="4"/>
  <c r="F21" i="2"/>
  <c r="G21" i="2"/>
  <c r="H21" i="2"/>
  <c r="I21" i="2"/>
  <c r="F28" i="2"/>
  <c r="G28" i="2"/>
  <c r="H28" i="2"/>
  <c r="I28" i="2"/>
  <c r="F37" i="2"/>
  <c r="G37" i="2"/>
  <c r="H37" i="2"/>
  <c r="I37" i="2"/>
  <c r="F40" i="2"/>
  <c r="G40" i="2"/>
  <c r="H40" i="2"/>
  <c r="I40" i="2"/>
  <c r="F52" i="2"/>
  <c r="F59" i="2" s="1"/>
  <c r="G52" i="2"/>
  <c r="G59" i="2" s="1"/>
  <c r="H52" i="2"/>
  <c r="H59" i="2" s="1"/>
  <c r="I52" i="2"/>
  <c r="I59" i="2" s="1"/>
  <c r="G14" i="2" l="1"/>
  <c r="F14" i="2"/>
  <c r="H42" i="2"/>
  <c r="H60" i="2" s="1"/>
  <c r="I42" i="2"/>
  <c r="I60" i="2" s="1"/>
  <c r="G42" i="2"/>
  <c r="G60" i="2" s="1"/>
  <c r="F42" i="2"/>
  <c r="F60" i="2" s="1"/>
  <c r="I30" i="23"/>
  <c r="G30" i="23"/>
  <c r="I38" i="23"/>
  <c r="H38" i="23"/>
  <c r="F38" i="23"/>
  <c r="G38" i="23"/>
  <c r="I49" i="23"/>
  <c r="I17" i="18"/>
  <c r="I13" i="18"/>
  <c r="I40" i="15"/>
  <c r="G43" i="23" l="1"/>
  <c r="F55" i="1" l="1"/>
  <c r="I15" i="3"/>
  <c r="H15" i="3"/>
  <c r="G15" i="3"/>
  <c r="F15" i="3"/>
  <c r="I16" i="5"/>
  <c r="H16" i="5"/>
  <c r="G16" i="5"/>
  <c r="F16" i="5"/>
  <c r="I16" i="7"/>
  <c r="H16" i="7"/>
  <c r="G16" i="7"/>
  <c r="F16" i="7"/>
  <c r="I17" i="8"/>
  <c r="H17" i="8"/>
  <c r="G17" i="8"/>
  <c r="F17" i="8"/>
  <c r="I63" i="9"/>
  <c r="H63" i="9"/>
  <c r="G63" i="9"/>
  <c r="F63" i="9"/>
  <c r="F15" i="10"/>
  <c r="I50" i="18"/>
  <c r="H50" i="18"/>
  <c r="G50" i="18"/>
  <c r="F50" i="18"/>
  <c r="I21" i="18"/>
  <c r="I22" i="18" s="1"/>
  <c r="H21" i="18"/>
  <c r="F21" i="18"/>
  <c r="H17" i="18"/>
  <c r="G17" i="18"/>
  <c r="F17" i="18"/>
  <c r="I53" i="24"/>
  <c r="H53" i="24"/>
  <c r="F53" i="24"/>
  <c r="I49" i="24"/>
  <c r="I38" i="24"/>
  <c r="F38" i="24"/>
  <c r="G38" i="24"/>
  <c r="H38" i="24"/>
  <c r="I30" i="24"/>
  <c r="I13" i="24"/>
  <c r="I65" i="17"/>
  <c r="H65" i="17"/>
  <c r="F47" i="17"/>
  <c r="G47" i="17"/>
  <c r="H47" i="17"/>
  <c r="I47" i="17"/>
  <c r="I30" i="17"/>
  <c r="I13" i="17"/>
  <c r="I22" i="17" s="1"/>
  <c r="I62" i="16"/>
  <c r="I66" i="16" s="1"/>
  <c r="H62" i="16"/>
  <c r="G62" i="16"/>
  <c r="F62" i="16"/>
  <c r="I18" i="16"/>
  <c r="H18" i="16"/>
  <c r="G18" i="16"/>
  <c r="F18" i="16"/>
  <c r="I14" i="16"/>
  <c r="H14" i="16"/>
  <c r="G14" i="16"/>
  <c r="F14" i="16"/>
  <c r="F63" i="15"/>
  <c r="H60" i="14"/>
  <c r="H62" i="14" s="1"/>
  <c r="I42" i="14"/>
  <c r="J42" i="14"/>
  <c r="J33" i="14"/>
  <c r="I52" i="11"/>
  <c r="H52" i="11"/>
  <c r="G52" i="11"/>
  <c r="F52" i="11"/>
  <c r="I57" i="24" l="1"/>
  <c r="G50" i="20" l="1"/>
  <c r="F50" i="20"/>
  <c r="I47" i="20"/>
  <c r="H47" i="20"/>
  <c r="G47" i="20"/>
  <c r="F47" i="20"/>
  <c r="I16" i="21"/>
  <c r="H16" i="21"/>
  <c r="G16" i="21"/>
  <c r="F16" i="21"/>
  <c r="G53" i="24"/>
  <c r="I16" i="11" l="1"/>
  <c r="H16" i="11"/>
  <c r="G16" i="11"/>
  <c r="F16" i="11"/>
  <c r="I64" i="19" l="1"/>
  <c r="H64" i="19"/>
  <c r="G64" i="19"/>
  <c r="F64" i="19"/>
  <c r="I41" i="11" l="1"/>
  <c r="H41" i="11"/>
  <c r="G41" i="11"/>
  <c r="F41" i="11"/>
  <c r="I52" i="12" l="1"/>
  <c r="H52" i="12"/>
  <c r="G52" i="12"/>
  <c r="F52" i="12"/>
  <c r="I70" i="10"/>
  <c r="H70" i="10"/>
  <c r="G70" i="10"/>
  <c r="F70" i="10"/>
  <c r="I50" i="10"/>
  <c r="H50" i="10"/>
  <c r="G50" i="10"/>
  <c r="F50" i="10"/>
  <c r="G16" i="23" l="1"/>
  <c r="I16" i="23"/>
  <c r="H16" i="23"/>
  <c r="F16" i="23"/>
  <c r="F44" i="9" l="1"/>
  <c r="G44" i="9"/>
  <c r="H44" i="9"/>
  <c r="I44" i="9"/>
  <c r="F36" i="9"/>
  <c r="G36" i="9"/>
  <c r="H36" i="9"/>
  <c r="I36" i="9"/>
  <c r="F64" i="10" l="1"/>
  <c r="F71" i="10" s="1"/>
  <c r="G64" i="10"/>
  <c r="G71" i="10" s="1"/>
  <c r="H64" i="10"/>
  <c r="H71" i="10" s="1"/>
  <c r="I64" i="10"/>
  <c r="I71" i="10" s="1"/>
  <c r="F13" i="12"/>
  <c r="G13" i="12"/>
  <c r="H13" i="12"/>
  <c r="I13" i="12"/>
  <c r="F20" i="12"/>
  <c r="F21" i="12" s="1"/>
  <c r="G20" i="12"/>
  <c r="H20" i="12"/>
  <c r="I20" i="12"/>
  <c r="F38" i="12"/>
  <c r="G38" i="12"/>
  <c r="H38" i="12"/>
  <c r="I38" i="12"/>
  <c r="F41" i="12"/>
  <c r="G41" i="12"/>
  <c r="H41" i="12"/>
  <c r="I41" i="12"/>
  <c r="F48" i="12"/>
  <c r="F56" i="12" s="1"/>
  <c r="G48" i="12"/>
  <c r="G56" i="12" s="1"/>
  <c r="H48" i="12"/>
  <c r="H56" i="12" s="1"/>
  <c r="I48" i="12"/>
  <c r="I56" i="12" s="1"/>
  <c r="H21" i="12" l="1"/>
  <c r="G43" i="12"/>
  <c r="G57" i="12" s="1"/>
  <c r="I21" i="12"/>
  <c r="H43" i="12"/>
  <c r="F43" i="12"/>
  <c r="F57" i="12" s="1"/>
  <c r="I43" i="12"/>
  <c r="H57" i="12" l="1"/>
  <c r="I57" i="12"/>
  <c r="I16" i="24"/>
  <c r="H16" i="24"/>
  <c r="G16" i="24"/>
  <c r="F16" i="24"/>
  <c r="I53" i="23"/>
  <c r="I57" i="23" s="1"/>
  <c r="H53" i="23"/>
  <c r="G53" i="23"/>
  <c r="F53" i="23"/>
  <c r="H49" i="24" l="1"/>
  <c r="H57" i="24" s="1"/>
  <c r="G49" i="24"/>
  <c r="G57" i="24" s="1"/>
  <c r="F49" i="24"/>
  <c r="F57" i="24" s="1"/>
  <c r="I41" i="24"/>
  <c r="I43" i="24" s="1"/>
  <c r="H41" i="24"/>
  <c r="G41" i="24"/>
  <c r="F41" i="24"/>
  <c r="H30" i="24"/>
  <c r="G30" i="24"/>
  <c r="G43" i="24" s="1"/>
  <c r="F30" i="24"/>
  <c r="I20" i="24"/>
  <c r="H20" i="24"/>
  <c r="G20" i="24"/>
  <c r="F20" i="24"/>
  <c r="H13" i="24"/>
  <c r="G13" i="24"/>
  <c r="F13" i="24"/>
  <c r="I62" i="22"/>
  <c r="I68" i="22" s="1"/>
  <c r="H62" i="22"/>
  <c r="H68" i="22" s="1"/>
  <c r="G62" i="22"/>
  <c r="G68" i="22" s="1"/>
  <c r="F62" i="22"/>
  <c r="F68" i="22" s="1"/>
  <c r="I51" i="22"/>
  <c r="H51" i="22"/>
  <c r="G51" i="22"/>
  <c r="I49" i="22"/>
  <c r="H49" i="22"/>
  <c r="G49" i="22"/>
  <c r="F49" i="22"/>
  <c r="I30" i="22"/>
  <c r="I52" i="22" s="1"/>
  <c r="H30" i="22"/>
  <c r="H52" i="22" s="1"/>
  <c r="G30" i="22"/>
  <c r="G52" i="22" s="1"/>
  <c r="F30" i="22"/>
  <c r="F52" i="22" s="1"/>
  <c r="G20" i="22"/>
  <c r="F20" i="22"/>
  <c r="I13" i="22"/>
  <c r="I21" i="22" s="1"/>
  <c r="H13" i="22"/>
  <c r="H21" i="22" s="1"/>
  <c r="G13" i="22"/>
  <c r="G21" i="22" s="1"/>
  <c r="F13" i="22"/>
  <c r="F21" i="22" s="1"/>
  <c r="I60" i="20"/>
  <c r="I67" i="20" s="1"/>
  <c r="H60" i="20"/>
  <c r="H67" i="20" s="1"/>
  <c r="G60" i="20"/>
  <c r="G67" i="20" s="1"/>
  <c r="F60" i="20"/>
  <c r="F67" i="20" s="1"/>
  <c r="I50" i="20"/>
  <c r="H50" i="20"/>
  <c r="I38" i="20"/>
  <c r="I52" i="20" s="1"/>
  <c r="H38" i="20"/>
  <c r="H52" i="20" s="1"/>
  <c r="G38" i="20"/>
  <c r="G52" i="20" s="1"/>
  <c r="F38" i="20"/>
  <c r="F52" i="20" s="1"/>
  <c r="I20" i="20"/>
  <c r="H20" i="20"/>
  <c r="G20" i="20"/>
  <c r="F20" i="20"/>
  <c r="I12" i="20"/>
  <c r="H12" i="20"/>
  <c r="G12" i="20"/>
  <c r="F12" i="20"/>
  <c r="I53" i="18"/>
  <c r="H53" i="18"/>
  <c r="G53" i="18"/>
  <c r="F53" i="18"/>
  <c r="I39" i="18"/>
  <c r="H39" i="18"/>
  <c r="G39" i="18"/>
  <c r="F39" i="18"/>
  <c r="I30" i="18"/>
  <c r="H30" i="18"/>
  <c r="G30" i="18"/>
  <c r="F30" i="18"/>
  <c r="G21" i="18"/>
  <c r="H13" i="18"/>
  <c r="H22" i="18" s="1"/>
  <c r="G13" i="18"/>
  <c r="G22" i="18" s="1"/>
  <c r="F13" i="18"/>
  <c r="F22" i="18" s="1"/>
  <c r="H58" i="16"/>
  <c r="H66" i="16" s="1"/>
  <c r="G58" i="16"/>
  <c r="G66" i="16" s="1"/>
  <c r="F58" i="16"/>
  <c r="F66" i="16" s="1"/>
  <c r="I50" i="16"/>
  <c r="H50" i="16"/>
  <c r="G50" i="16"/>
  <c r="F50" i="16"/>
  <c r="I39" i="16"/>
  <c r="H39" i="16"/>
  <c r="G39" i="16"/>
  <c r="F39" i="16"/>
  <c r="I32" i="16"/>
  <c r="I52" i="16" s="1"/>
  <c r="H32" i="16"/>
  <c r="H52" i="16" s="1"/>
  <c r="G32" i="16"/>
  <c r="G52" i="16" s="1"/>
  <c r="F32" i="16"/>
  <c r="F52" i="16" s="1"/>
  <c r="I22" i="16"/>
  <c r="I23" i="16" s="1"/>
  <c r="H22" i="16"/>
  <c r="H23" i="16" s="1"/>
  <c r="G22" i="16"/>
  <c r="G23" i="16" s="1"/>
  <c r="F22" i="16"/>
  <c r="F23" i="16" s="1"/>
  <c r="J45" i="14"/>
  <c r="J47" i="14" s="1"/>
  <c r="J63" i="14" s="1"/>
  <c r="I45" i="14"/>
  <c r="H45" i="14"/>
  <c r="G45" i="14"/>
  <c r="H42" i="14"/>
  <c r="G42" i="14"/>
  <c r="I33" i="14"/>
  <c r="I47" i="14" s="1"/>
  <c r="I63" i="14" s="1"/>
  <c r="H33" i="14"/>
  <c r="G33" i="14"/>
  <c r="I47" i="10"/>
  <c r="H47" i="10"/>
  <c r="G47" i="10"/>
  <c r="F47" i="10"/>
  <c r="I37" i="10"/>
  <c r="H37" i="10"/>
  <c r="G37" i="10"/>
  <c r="F37" i="10"/>
  <c r="I19" i="10"/>
  <c r="H19" i="10"/>
  <c r="G19" i="10"/>
  <c r="F19" i="10"/>
  <c r="I12" i="10"/>
  <c r="I20" i="10" s="1"/>
  <c r="H12" i="10"/>
  <c r="H20" i="10" s="1"/>
  <c r="G12" i="10"/>
  <c r="F12" i="10"/>
  <c r="I60" i="8"/>
  <c r="I66" i="8" s="1"/>
  <c r="H60" i="8"/>
  <c r="H66" i="8" s="1"/>
  <c r="G60" i="8"/>
  <c r="G66" i="8" s="1"/>
  <c r="F60" i="8"/>
  <c r="F66" i="8" s="1"/>
  <c r="I50" i="8"/>
  <c r="H50" i="8"/>
  <c r="G50" i="8"/>
  <c r="F50" i="8"/>
  <c r="I47" i="8"/>
  <c r="H47" i="8"/>
  <c r="G47" i="8"/>
  <c r="F47" i="8"/>
  <c r="I36" i="8"/>
  <c r="H36" i="8"/>
  <c r="G36" i="8"/>
  <c r="F36" i="8"/>
  <c r="I29" i="8"/>
  <c r="H29" i="8"/>
  <c r="G29" i="8"/>
  <c r="F29" i="8"/>
  <c r="I21" i="8"/>
  <c r="H21" i="8"/>
  <c r="G21" i="8"/>
  <c r="F21" i="8"/>
  <c r="I13" i="8"/>
  <c r="I22" i="8" s="1"/>
  <c r="H13" i="8"/>
  <c r="H22" i="8" s="1"/>
  <c r="G13" i="8"/>
  <c r="G22" i="8" s="1"/>
  <c r="F13" i="8"/>
  <c r="F20" i="10" l="1"/>
  <c r="F22" i="8"/>
  <c r="I55" i="18"/>
  <c r="I71" i="18" s="1"/>
  <c r="G69" i="22"/>
  <c r="F69" i="22"/>
  <c r="I69" i="22"/>
  <c r="H69" i="22"/>
  <c r="I58" i="24"/>
  <c r="G47" i="14"/>
  <c r="G63" i="14" s="1"/>
  <c r="H43" i="24"/>
  <c r="H58" i="24" s="1"/>
  <c r="F43" i="24"/>
  <c r="F58" i="24" s="1"/>
  <c r="I67" i="16"/>
  <c r="H47" i="14"/>
  <c r="H63" i="14" s="1"/>
  <c r="H52" i="10"/>
  <c r="H72" i="10" s="1"/>
  <c r="I52" i="10"/>
  <c r="I72" i="10" s="1"/>
  <c r="G52" i="10"/>
  <c r="F52" i="10"/>
  <c r="F72" i="10" s="1"/>
  <c r="G58" i="24"/>
  <c r="G55" i="18"/>
  <c r="G71" i="18" s="1"/>
  <c r="F55" i="18"/>
  <c r="F71" i="18" s="1"/>
  <c r="H55" i="18"/>
  <c r="H71" i="18" s="1"/>
  <c r="F67" i="16"/>
  <c r="H67" i="16"/>
  <c r="G67" i="16"/>
  <c r="F52" i="8"/>
  <c r="F67" i="8" s="1"/>
  <c r="H52" i="8"/>
  <c r="G52" i="8"/>
  <c r="G67" i="8" s="1"/>
  <c r="I52" i="8"/>
  <c r="I67" i="8" s="1"/>
  <c r="I68" i="20"/>
  <c r="H68" i="20"/>
  <c r="G68" i="20"/>
  <c r="F68" i="20"/>
  <c r="G20" i="10"/>
  <c r="H67" i="8"/>
  <c r="H49" i="23"/>
  <c r="H57" i="23" s="1"/>
  <c r="G49" i="23"/>
  <c r="G57" i="23" s="1"/>
  <c r="F49" i="23"/>
  <c r="F57" i="23" s="1"/>
  <c r="I41" i="23"/>
  <c r="I43" i="23" s="1"/>
  <c r="H41" i="23"/>
  <c r="G41" i="23"/>
  <c r="F41" i="23"/>
  <c r="H30" i="23"/>
  <c r="H43" i="23" s="1"/>
  <c r="F30" i="23"/>
  <c r="F43" i="23" s="1"/>
  <c r="I20" i="23"/>
  <c r="H20" i="23"/>
  <c r="G20" i="23"/>
  <c r="F20" i="23"/>
  <c r="I13" i="23"/>
  <c r="H13" i="23"/>
  <c r="G13" i="23"/>
  <c r="F13" i="23"/>
  <c r="F60" i="21"/>
  <c r="I48" i="21"/>
  <c r="H48" i="21"/>
  <c r="G48" i="21"/>
  <c r="F48" i="21"/>
  <c r="I38" i="21"/>
  <c r="H38" i="21"/>
  <c r="G38" i="21"/>
  <c r="F38" i="21"/>
  <c r="I30" i="21"/>
  <c r="H30" i="21"/>
  <c r="G30" i="21"/>
  <c r="F30" i="21"/>
  <c r="I20" i="21"/>
  <c r="H20" i="21"/>
  <c r="G20" i="21"/>
  <c r="F20" i="21"/>
  <c r="I13" i="21"/>
  <c r="H13" i="21"/>
  <c r="G13" i="21"/>
  <c r="G21" i="21" s="1"/>
  <c r="F13" i="21"/>
  <c r="I60" i="19"/>
  <c r="I66" i="19" s="1"/>
  <c r="H60" i="19"/>
  <c r="H66" i="19" s="1"/>
  <c r="G60" i="19"/>
  <c r="G66" i="19" s="1"/>
  <c r="F60" i="19"/>
  <c r="F66" i="19" s="1"/>
  <c r="I50" i="19"/>
  <c r="H50" i="19"/>
  <c r="G50" i="19"/>
  <c r="F50" i="19"/>
  <c r="H37" i="19"/>
  <c r="G37" i="19"/>
  <c r="F37" i="19"/>
  <c r="I29" i="19"/>
  <c r="I52" i="19" s="1"/>
  <c r="H29" i="19"/>
  <c r="G29" i="19"/>
  <c r="F29" i="19"/>
  <c r="I20" i="19"/>
  <c r="H20" i="19"/>
  <c r="G20" i="19"/>
  <c r="F20" i="19"/>
  <c r="I12" i="19"/>
  <c r="H12" i="19"/>
  <c r="G12" i="19"/>
  <c r="F12" i="19"/>
  <c r="I61" i="17"/>
  <c r="I67" i="17" s="1"/>
  <c r="H61" i="17"/>
  <c r="H67" i="17" s="1"/>
  <c r="G61" i="17"/>
  <c r="F61" i="17"/>
  <c r="I50" i="17"/>
  <c r="I52" i="17" s="1"/>
  <c r="H50" i="17"/>
  <c r="G50" i="17"/>
  <c r="F50" i="17"/>
  <c r="H38" i="17"/>
  <c r="G38" i="17"/>
  <c r="F38" i="17"/>
  <c r="H30" i="17"/>
  <c r="G30" i="17"/>
  <c r="G52" i="17" s="1"/>
  <c r="F30" i="17"/>
  <c r="H13" i="17"/>
  <c r="H22" i="17" s="1"/>
  <c r="G13" i="17"/>
  <c r="G22" i="17" s="1"/>
  <c r="F13" i="17"/>
  <c r="F22" i="17" s="1"/>
  <c r="G72" i="10" l="1"/>
  <c r="I50" i="21"/>
  <c r="H50" i="21"/>
  <c r="F50" i="21"/>
  <c r="G50" i="21"/>
  <c r="G66" i="21" s="1"/>
  <c r="G21" i="23"/>
  <c r="I21" i="23"/>
  <c r="I58" i="23" s="1"/>
  <c r="F21" i="23"/>
  <c r="H21" i="23"/>
  <c r="H58" i="23" s="1"/>
  <c r="I21" i="21"/>
  <c r="I66" i="21" s="1"/>
  <c r="F52" i="17"/>
  <c r="H52" i="17"/>
  <c r="H68" i="17" s="1"/>
  <c r="F67" i="17"/>
  <c r="F68" i="17" s="1"/>
  <c r="G67" i="17"/>
  <c r="G68" i="17" s="1"/>
  <c r="F52" i="19"/>
  <c r="H52" i="19"/>
  <c r="G52" i="19"/>
  <c r="I68" i="17"/>
  <c r="F21" i="19"/>
  <c r="H21" i="21"/>
  <c r="F21" i="21"/>
  <c r="G21" i="19"/>
  <c r="F58" i="23"/>
  <c r="G58" i="23"/>
  <c r="I21" i="19"/>
  <c r="I67" i="19" s="1"/>
  <c r="H21" i="19"/>
  <c r="I59" i="15"/>
  <c r="I63" i="15" s="1"/>
  <c r="I65" i="15" s="1"/>
  <c r="H59" i="15"/>
  <c r="H63" i="15" s="1"/>
  <c r="H65" i="15" s="1"/>
  <c r="G59" i="15"/>
  <c r="G63" i="15" s="1"/>
  <c r="G65" i="15" s="1"/>
  <c r="F59" i="15"/>
  <c r="F65" i="15" s="1"/>
  <c r="I51" i="15"/>
  <c r="I53" i="15" s="1"/>
  <c r="H51" i="15"/>
  <c r="G51" i="15"/>
  <c r="F51" i="15"/>
  <c r="F40" i="15"/>
  <c r="F53" i="15" s="1"/>
  <c r="H9" i="13"/>
  <c r="H60" i="13" s="1"/>
  <c r="G9" i="13"/>
  <c r="G60" i="13" s="1"/>
  <c r="F9" i="13"/>
  <c r="F60" i="13" s="1"/>
  <c r="I48" i="11"/>
  <c r="I56" i="11" s="1"/>
  <c r="H48" i="11"/>
  <c r="H56" i="11" s="1"/>
  <c r="G48" i="11"/>
  <c r="G56" i="11" s="1"/>
  <c r="F48" i="11"/>
  <c r="F56" i="11" s="1"/>
  <c r="I38" i="11"/>
  <c r="H38" i="11"/>
  <c r="G38" i="11"/>
  <c r="F38" i="11"/>
  <c r="I31" i="11"/>
  <c r="I43" i="11" s="1"/>
  <c r="H31" i="11"/>
  <c r="G31" i="11"/>
  <c r="G43" i="11" s="1"/>
  <c r="F31" i="11"/>
  <c r="I20" i="11"/>
  <c r="H20" i="11"/>
  <c r="G20" i="11"/>
  <c r="F20" i="11"/>
  <c r="I13" i="11"/>
  <c r="H13" i="11"/>
  <c r="G13" i="11"/>
  <c r="F13" i="11"/>
  <c r="I59" i="9"/>
  <c r="I64" i="9" s="1"/>
  <c r="H59" i="9"/>
  <c r="H64" i="9" s="1"/>
  <c r="G59" i="9"/>
  <c r="G64" i="9" s="1"/>
  <c r="F59" i="9"/>
  <c r="F64" i="9" s="1"/>
  <c r="I47" i="9"/>
  <c r="H47" i="9"/>
  <c r="G47" i="9"/>
  <c r="F47" i="9"/>
  <c r="I27" i="9"/>
  <c r="I49" i="9" s="1"/>
  <c r="H27" i="9"/>
  <c r="H49" i="9" s="1"/>
  <c r="G27" i="9"/>
  <c r="G49" i="9" s="1"/>
  <c r="F27" i="9"/>
  <c r="F49" i="9" s="1"/>
  <c r="I19" i="9"/>
  <c r="H19" i="9"/>
  <c r="G19" i="9"/>
  <c r="F19" i="9"/>
  <c r="I12" i="9"/>
  <c r="H12" i="9"/>
  <c r="G12" i="9"/>
  <c r="F12" i="9"/>
  <c r="I59" i="7"/>
  <c r="I64" i="7" s="1"/>
  <c r="H59" i="7"/>
  <c r="H64" i="7" s="1"/>
  <c r="G59" i="7"/>
  <c r="F59" i="7"/>
  <c r="F64" i="7" s="1"/>
  <c r="I48" i="7"/>
  <c r="H48" i="7"/>
  <c r="G48" i="7"/>
  <c r="F48" i="7"/>
  <c r="I35" i="7"/>
  <c r="H35" i="7"/>
  <c r="G35" i="7"/>
  <c r="F35" i="7"/>
  <c r="I28" i="7"/>
  <c r="I50" i="7" s="1"/>
  <c r="H28" i="7"/>
  <c r="H50" i="7" s="1"/>
  <c r="G28" i="7"/>
  <c r="G50" i="7" s="1"/>
  <c r="F28" i="7"/>
  <c r="I20" i="7"/>
  <c r="H20" i="7"/>
  <c r="G20" i="7"/>
  <c r="F20" i="7"/>
  <c r="I12" i="7"/>
  <c r="H12" i="7"/>
  <c r="G12" i="7"/>
  <c r="F12" i="7"/>
  <c r="F50" i="7" l="1"/>
  <c r="H65" i="7"/>
  <c r="F65" i="7"/>
  <c r="H43" i="11"/>
  <c r="F43" i="11"/>
  <c r="H66" i="21"/>
  <c r="F66" i="21"/>
  <c r="G65" i="7"/>
  <c r="H40" i="15"/>
  <c r="G40" i="15"/>
  <c r="I66" i="15"/>
  <c r="F67" i="19"/>
  <c r="H67" i="19"/>
  <c r="G67" i="19"/>
  <c r="F66" i="15"/>
  <c r="G21" i="11"/>
  <c r="I21" i="11"/>
  <c r="F21" i="11"/>
  <c r="H21" i="11"/>
  <c r="H57" i="11" s="1"/>
  <c r="G57" i="11"/>
  <c r="I57" i="11"/>
  <c r="F20" i="9"/>
  <c r="F65" i="9" s="1"/>
  <c r="G20" i="9"/>
  <c r="G65" i="9" s="1"/>
  <c r="I20" i="9"/>
  <c r="I65" i="9" s="1"/>
  <c r="G65" i="5"/>
  <c r="H65" i="5"/>
  <c r="I65" i="5"/>
  <c r="F65" i="5"/>
  <c r="I61" i="5"/>
  <c r="H61" i="5"/>
  <c r="G61" i="5"/>
  <c r="F61" i="5"/>
  <c r="I49" i="5"/>
  <c r="H49" i="5"/>
  <c r="G49" i="5"/>
  <c r="F49" i="5"/>
  <c r="I46" i="5"/>
  <c r="H46" i="5"/>
  <c r="G46" i="5"/>
  <c r="F46" i="5"/>
  <c r="I37" i="5"/>
  <c r="H37" i="5"/>
  <c r="G37" i="5"/>
  <c r="F37" i="5"/>
  <c r="I29" i="5"/>
  <c r="G29" i="5"/>
  <c r="F29" i="5"/>
  <c r="I20" i="5"/>
  <c r="H20" i="5"/>
  <c r="G20" i="5"/>
  <c r="F20" i="5"/>
  <c r="I12" i="5"/>
  <c r="H12" i="5"/>
  <c r="H21" i="5" s="1"/>
  <c r="G12" i="5"/>
  <c r="G21" i="5" s="1"/>
  <c r="F12" i="5"/>
  <c r="G19" i="3"/>
  <c r="H19" i="3"/>
  <c r="I19" i="3"/>
  <c r="F19" i="3"/>
  <c r="I46" i="3"/>
  <c r="H46" i="3"/>
  <c r="G46" i="3"/>
  <c r="F46" i="3"/>
  <c r="I35" i="3"/>
  <c r="H35" i="3"/>
  <c r="G35" i="3"/>
  <c r="F35" i="3"/>
  <c r="I28" i="3"/>
  <c r="I48" i="3" s="1"/>
  <c r="H28" i="3"/>
  <c r="H48" i="3" s="1"/>
  <c r="G28" i="3"/>
  <c r="F28" i="3"/>
  <c r="F48" i="3" s="1"/>
  <c r="I11" i="3"/>
  <c r="H11" i="3"/>
  <c r="G11" i="3"/>
  <c r="F11" i="3"/>
  <c r="G38" i="1"/>
  <c r="H38" i="1"/>
  <c r="I38" i="1"/>
  <c r="F38" i="1"/>
  <c r="G35" i="1"/>
  <c r="G40" i="1" s="1"/>
  <c r="H35" i="1"/>
  <c r="H40" i="1" s="1"/>
  <c r="I35" i="1"/>
  <c r="I40" i="1" s="1"/>
  <c r="F35" i="1"/>
  <c r="F40" i="1" s="1"/>
  <c r="G7" i="1"/>
  <c r="G14" i="1" s="1"/>
  <c r="H7" i="1"/>
  <c r="H14" i="1" s="1"/>
  <c r="I7" i="1"/>
  <c r="I14" i="1" s="1"/>
  <c r="F7" i="1"/>
  <c r="F14" i="1" s="1"/>
  <c r="I56" i="1" l="1"/>
  <c r="G56" i="1"/>
  <c r="F56" i="1"/>
  <c r="H56" i="1"/>
  <c r="G48" i="3"/>
  <c r="G53" i="15"/>
  <c r="G66" i="15" s="1"/>
  <c r="H53" i="15"/>
  <c r="H66" i="15" s="1"/>
  <c r="F57" i="11"/>
  <c r="I65" i="7"/>
  <c r="H29" i="5"/>
  <c r="H51" i="5" s="1"/>
  <c r="H68" i="5" s="1"/>
  <c r="I20" i="3"/>
  <c r="F51" i="5"/>
  <c r="G51" i="5"/>
  <c r="G68" i="5" s="1"/>
  <c r="I51" i="5"/>
  <c r="I21" i="5"/>
  <c r="F21" i="5"/>
  <c r="G20" i="3"/>
  <c r="G59" i="3" s="1"/>
  <c r="F20" i="3"/>
  <c r="F59" i="3" s="1"/>
  <c r="H20" i="3"/>
  <c r="H59" i="3" s="1"/>
  <c r="I59" i="3" l="1"/>
  <c r="I68" i="5"/>
  <c r="F68" i="5"/>
  <c r="H20" i="9"/>
  <c r="H65" i="9" s="1"/>
</calcChain>
</file>

<file path=xl/sharedStrings.xml><?xml version="1.0" encoding="utf-8"?>
<sst xmlns="http://schemas.openxmlformats.org/spreadsheetml/2006/main" count="2241" uniqueCount="465">
  <si>
    <t>меню</t>
  </si>
  <si>
    <t>выход</t>
  </si>
  <si>
    <t>продукты</t>
  </si>
  <si>
    <t>брутто</t>
  </si>
  <si>
    <t>нетто</t>
  </si>
  <si>
    <t>Б</t>
  </si>
  <si>
    <t>Ж</t>
  </si>
  <si>
    <t>У</t>
  </si>
  <si>
    <t>энергет ценность</t>
  </si>
  <si>
    <t>ЗАВТРАК</t>
  </si>
  <si>
    <t>Фрукты</t>
  </si>
  <si>
    <t>масло сливочное</t>
  </si>
  <si>
    <t>хлеб пшеничный</t>
  </si>
  <si>
    <t>сыр</t>
  </si>
  <si>
    <t>сахар</t>
  </si>
  <si>
    <t>2-ой завтрак</t>
  </si>
  <si>
    <t>сок</t>
  </si>
  <si>
    <t>ОБЕД</t>
  </si>
  <si>
    <t>капуста</t>
  </si>
  <si>
    <t>масло растительное</t>
  </si>
  <si>
    <t>картофель</t>
  </si>
  <si>
    <t>лук репчатый</t>
  </si>
  <si>
    <t>морковь</t>
  </si>
  <si>
    <t>яйцо 1/10 шт</t>
  </si>
  <si>
    <t>молоко</t>
  </si>
  <si>
    <t>сухари пшеничные</t>
  </si>
  <si>
    <t>хлеб ржаной</t>
  </si>
  <si>
    <t>ПОЛДНИК</t>
  </si>
  <si>
    <t>мука пшеничная</t>
  </si>
  <si>
    <t>дрожжи</t>
  </si>
  <si>
    <t>ИТОГО ОБЕД</t>
  </si>
  <si>
    <t>ИТОГО ЗАВТРАК</t>
  </si>
  <si>
    <t>ИТОГО ПОЛДНИК</t>
  </si>
  <si>
    <t>ИТОГО ЗА ДЕНЬ</t>
  </si>
  <si>
    <t xml:space="preserve"> </t>
  </si>
  <si>
    <t>крупа рисовая</t>
  </si>
  <si>
    <t>какао</t>
  </si>
  <si>
    <t>150</t>
  </si>
  <si>
    <t>томат</t>
  </si>
  <si>
    <t>чай</t>
  </si>
  <si>
    <t>200</t>
  </si>
  <si>
    <t>пшено</t>
  </si>
  <si>
    <t>цикорий</t>
  </si>
  <si>
    <t>мука</t>
  </si>
  <si>
    <t xml:space="preserve">сахар </t>
  </si>
  <si>
    <t xml:space="preserve">молоко </t>
  </si>
  <si>
    <t xml:space="preserve">морковь </t>
  </si>
  <si>
    <t xml:space="preserve">мясо </t>
  </si>
  <si>
    <t>Компот</t>
  </si>
  <si>
    <t>Хлеб ржаной</t>
  </si>
  <si>
    <t>Сок</t>
  </si>
  <si>
    <t>Хлеб пшеничный</t>
  </si>
  <si>
    <t xml:space="preserve">Вермишель </t>
  </si>
  <si>
    <t>Цикорий</t>
  </si>
  <si>
    <t>Салат из свеклы с черносливом</t>
  </si>
  <si>
    <t xml:space="preserve">                                                                  </t>
  </si>
  <si>
    <t xml:space="preserve">творог </t>
  </si>
  <si>
    <t>Молочная вермишель</t>
  </si>
  <si>
    <t xml:space="preserve">Хлеб </t>
  </si>
  <si>
    <t>яйцо 1/10 шт.</t>
  </si>
  <si>
    <t>Творог</t>
  </si>
  <si>
    <t>Какао с молоком</t>
  </si>
  <si>
    <t>Каша Дружба</t>
  </si>
  <si>
    <t xml:space="preserve">                       3-ий день 1 кв 2014 г</t>
  </si>
  <si>
    <t xml:space="preserve">лук </t>
  </si>
  <si>
    <t>Каша рисовая</t>
  </si>
  <si>
    <t>Картофельная запеканка</t>
  </si>
  <si>
    <t>Чай с молоком</t>
  </si>
  <si>
    <t>хлеб</t>
  </si>
  <si>
    <t xml:space="preserve">Омлет </t>
  </si>
  <si>
    <t>яйцо 1 шт.</t>
  </si>
  <si>
    <t xml:space="preserve">сыр </t>
  </si>
  <si>
    <t>Салат из яблок и моркови</t>
  </si>
  <si>
    <t xml:space="preserve">свекла </t>
  </si>
  <si>
    <t xml:space="preserve">томат </t>
  </si>
  <si>
    <t xml:space="preserve">картофель </t>
  </si>
  <si>
    <t>рис</t>
  </si>
  <si>
    <t xml:space="preserve">масло сливочное </t>
  </si>
  <si>
    <t xml:space="preserve">Печенье </t>
  </si>
  <si>
    <t>Каша манная</t>
  </si>
  <si>
    <t xml:space="preserve">манка </t>
  </si>
  <si>
    <t>Каша пшеничная</t>
  </si>
  <si>
    <t xml:space="preserve">Творог </t>
  </si>
  <si>
    <t>Домашняя лапша</t>
  </si>
  <si>
    <t>Голубцы ленивые</t>
  </si>
  <si>
    <t xml:space="preserve">рис </t>
  </si>
  <si>
    <t>Омлет</t>
  </si>
  <si>
    <t xml:space="preserve">какао </t>
  </si>
  <si>
    <t>Вафли</t>
  </si>
  <si>
    <t>вафли</t>
  </si>
  <si>
    <t>Фруктовый плов</t>
  </si>
  <si>
    <t>крупа перловая</t>
  </si>
  <si>
    <t xml:space="preserve">вермишель </t>
  </si>
  <si>
    <t>Молочная яичница</t>
  </si>
  <si>
    <t>геркулес</t>
  </si>
  <si>
    <t xml:space="preserve">Каша пшенная </t>
  </si>
  <si>
    <t>Плов с мясом</t>
  </si>
  <si>
    <t>Каша ячневая</t>
  </si>
  <si>
    <t>Каша геркулесовая</t>
  </si>
  <si>
    <t>Суп вермишелевый</t>
  </si>
  <si>
    <t>Ватрушка с картофелем</t>
  </si>
  <si>
    <t xml:space="preserve">мука </t>
  </si>
  <si>
    <t>Какао  с молоком</t>
  </si>
  <si>
    <t>1-ый день</t>
  </si>
  <si>
    <t>Сок фруктовый</t>
  </si>
  <si>
    <t>2-ой день</t>
  </si>
  <si>
    <t>Каша "Дружба"</t>
  </si>
  <si>
    <t>3-ий день</t>
  </si>
  <si>
    <t>4-ый день</t>
  </si>
  <si>
    <t>5-ый день</t>
  </si>
  <si>
    <t>6-ой день</t>
  </si>
  <si>
    <t>7-ой день</t>
  </si>
  <si>
    <t>8-ой день</t>
  </si>
  <si>
    <t>9-ый день</t>
  </si>
  <si>
    <t>10-ый день</t>
  </si>
  <si>
    <t>11-ый день</t>
  </si>
  <si>
    <t>12-ый день</t>
  </si>
  <si>
    <t>Печенье</t>
  </si>
  <si>
    <t>Каша пшенная</t>
  </si>
  <si>
    <t>Завтрак</t>
  </si>
  <si>
    <t xml:space="preserve">Дни </t>
  </si>
  <si>
    <t xml:space="preserve">Вафли </t>
  </si>
  <si>
    <t>крупа пшенная</t>
  </si>
  <si>
    <t xml:space="preserve">                               для детей от 3-х до 7 лет</t>
  </si>
  <si>
    <t>Хлеб с маслом</t>
  </si>
  <si>
    <t>30/8</t>
  </si>
  <si>
    <t>Суп гороховый, сметана</t>
  </si>
  <si>
    <t>250/10</t>
  </si>
  <si>
    <t>сметана</t>
  </si>
  <si>
    <t>печенье</t>
  </si>
  <si>
    <t>Хлеб с маслом и сыром</t>
  </si>
  <si>
    <t>Щи со сметаной</t>
  </si>
  <si>
    <t>200/10</t>
  </si>
  <si>
    <t>Суп с мясными фрикадельками, сметана</t>
  </si>
  <si>
    <t xml:space="preserve"> Ежики в томатно-сметанном соусе</t>
  </si>
  <si>
    <t>Булочка домашняя</t>
  </si>
  <si>
    <t>Мука пшеничная</t>
  </si>
  <si>
    <t xml:space="preserve">Молоко </t>
  </si>
  <si>
    <t>Яйцо 1/10 шт.</t>
  </si>
  <si>
    <t>-</t>
  </si>
  <si>
    <t xml:space="preserve">Сахар </t>
  </si>
  <si>
    <t>Масло растительное</t>
  </si>
  <si>
    <t xml:space="preserve">Масло сливочное </t>
  </si>
  <si>
    <t xml:space="preserve">Дрожжи </t>
  </si>
  <si>
    <t xml:space="preserve">Какао  с молоком   </t>
  </si>
  <si>
    <t xml:space="preserve">Какао </t>
  </si>
  <si>
    <t xml:space="preserve">Фрукты </t>
  </si>
  <si>
    <t>Крупа пшеничная</t>
  </si>
  <si>
    <t>Молоко</t>
  </si>
  <si>
    <t>Масло сливочное</t>
  </si>
  <si>
    <t>Сахар</t>
  </si>
  <si>
    <t xml:space="preserve">Хлеб с маслом </t>
  </si>
  <si>
    <t xml:space="preserve">Цикорий </t>
  </si>
  <si>
    <t xml:space="preserve">Сок </t>
  </si>
  <si>
    <t xml:space="preserve">Картофель </t>
  </si>
  <si>
    <t xml:space="preserve">Мясо </t>
  </si>
  <si>
    <t xml:space="preserve">Рис </t>
  </si>
  <si>
    <t xml:space="preserve">Морковь </t>
  </si>
  <si>
    <t>Лук репчатый</t>
  </si>
  <si>
    <t xml:space="preserve">Мясо  </t>
  </si>
  <si>
    <t xml:space="preserve">Капуста </t>
  </si>
  <si>
    <t xml:space="preserve">Компот </t>
  </si>
  <si>
    <t xml:space="preserve">Куряга </t>
  </si>
  <si>
    <t xml:space="preserve">Молочная яичница </t>
  </si>
  <si>
    <t>Яйцо 1 шт.</t>
  </si>
  <si>
    <t>Чай</t>
  </si>
  <si>
    <t xml:space="preserve">Свекла </t>
  </si>
  <si>
    <t xml:space="preserve">Чернослив </t>
  </si>
  <si>
    <t>Яблоки</t>
  </si>
  <si>
    <t xml:space="preserve">Домашняя лапша </t>
  </si>
  <si>
    <t>Мука</t>
  </si>
  <si>
    <t>Картофель</t>
  </si>
  <si>
    <t xml:space="preserve">Лук </t>
  </si>
  <si>
    <t>Морковь</t>
  </si>
  <si>
    <t>Капуста свежая</t>
  </si>
  <si>
    <t>Лук</t>
  </si>
  <si>
    <t xml:space="preserve">Картофельная запеканка </t>
  </si>
  <si>
    <t xml:space="preserve">Рыба </t>
  </si>
  <si>
    <t xml:space="preserve">Лук репчатый </t>
  </si>
  <si>
    <t>Рис</t>
  </si>
  <si>
    <t>Изюм</t>
  </si>
  <si>
    <t xml:space="preserve">Сыр </t>
  </si>
  <si>
    <t>Суп геркулесовый, сметана</t>
  </si>
  <si>
    <t xml:space="preserve">Геркулес </t>
  </si>
  <si>
    <t>Сметана</t>
  </si>
  <si>
    <t xml:space="preserve">Картофель  </t>
  </si>
  <si>
    <t xml:space="preserve">Капуста свежая </t>
  </si>
  <si>
    <t xml:space="preserve">Горох </t>
  </si>
  <si>
    <t xml:space="preserve">Сметана </t>
  </si>
  <si>
    <t xml:space="preserve">Томат </t>
  </si>
  <si>
    <t xml:space="preserve">Мука </t>
  </si>
  <si>
    <t xml:space="preserve">Масло растительное </t>
  </si>
  <si>
    <t>Хлеб маслом и  сыром</t>
  </si>
  <si>
    <t>Рассольник, сметана</t>
  </si>
  <si>
    <t xml:space="preserve">Помидоры  соленые </t>
  </si>
  <si>
    <t>Масло растительн</t>
  </si>
  <si>
    <t>Свекольник со сметаной</t>
  </si>
  <si>
    <t xml:space="preserve">сметана </t>
  </si>
  <si>
    <t>Ячневая каша</t>
  </si>
  <si>
    <t>ячневая крупа</t>
  </si>
  <si>
    <t>Крупа рисовая</t>
  </si>
  <si>
    <t>Масло растительн.</t>
  </si>
  <si>
    <t>Капуста</t>
  </si>
  <si>
    <t>Томат</t>
  </si>
  <si>
    <t>Мясо</t>
  </si>
  <si>
    <t>Яйцо 1/8 шт.</t>
  </si>
  <si>
    <t>Рыба</t>
  </si>
  <si>
    <t>Ежики в томатно-сметанном соусе</t>
  </si>
  <si>
    <t>Свекла</t>
  </si>
  <si>
    <t xml:space="preserve">Голубцы ленивые </t>
  </si>
  <si>
    <t xml:space="preserve">Куряга  </t>
  </si>
  <si>
    <t>Геркулес</t>
  </si>
  <si>
    <t xml:space="preserve">Манка </t>
  </si>
  <si>
    <t>Крупа перловая</t>
  </si>
  <si>
    <t xml:space="preserve">Каша ячневая </t>
  </si>
  <si>
    <t xml:space="preserve">Крупа ячневая </t>
  </si>
  <si>
    <t>Хлеб</t>
  </si>
  <si>
    <t xml:space="preserve">Чай с молоком </t>
  </si>
  <si>
    <t>Борщ , сметана</t>
  </si>
  <si>
    <t>65/50</t>
  </si>
  <si>
    <t xml:space="preserve">                                                     от1.5 - до3 лет</t>
  </si>
  <si>
    <t xml:space="preserve">ИТОГО </t>
  </si>
  <si>
    <t xml:space="preserve">цикорий </t>
  </si>
  <si>
    <t xml:space="preserve">макароны </t>
  </si>
  <si>
    <t>Каша «Дружба»</t>
  </si>
  <si>
    <t>Пшено</t>
  </si>
  <si>
    <t>Салат из помидоров</t>
  </si>
  <si>
    <t xml:space="preserve">Помидоры </t>
  </si>
  <si>
    <t xml:space="preserve">Хлеб пшеничный </t>
  </si>
  <si>
    <t>Тушеная капуста с мясом</t>
  </si>
  <si>
    <t xml:space="preserve">Сахар                 </t>
  </si>
  <si>
    <t>Мясо (говядина)</t>
  </si>
  <si>
    <t>Салат из помидоров и яблок</t>
  </si>
  <si>
    <t xml:space="preserve">Яблоки </t>
  </si>
  <si>
    <t xml:space="preserve">Суп овощной </t>
  </si>
  <si>
    <t>Вермишелевая запеканка</t>
  </si>
  <si>
    <t>Яйцо1/8 шт.</t>
  </si>
  <si>
    <t xml:space="preserve">Гречневая каша </t>
  </si>
  <si>
    <t>Гречка</t>
  </si>
  <si>
    <t xml:space="preserve">Чай </t>
  </si>
  <si>
    <t xml:space="preserve">Салат из огурцов и помидоров </t>
  </si>
  <si>
    <t>Огурцы свежие</t>
  </si>
  <si>
    <t>Масло растит</t>
  </si>
  <si>
    <t xml:space="preserve">Уха, сметана </t>
  </si>
  <si>
    <t>Картофельное пюре, бефстроганов</t>
  </si>
  <si>
    <t>Салат из капусты с яблоками</t>
  </si>
  <si>
    <t>Яблоко</t>
  </si>
  <si>
    <t>Пирожки с яблоками</t>
  </si>
  <si>
    <t>Лук репчат. (для фарша)</t>
  </si>
  <si>
    <t xml:space="preserve">Масло сливочное                                   </t>
  </si>
  <si>
    <t xml:space="preserve">Масло растительное                                </t>
  </si>
  <si>
    <t>Молоко свежая</t>
  </si>
  <si>
    <t xml:space="preserve">Сыр                                               </t>
  </si>
  <si>
    <t xml:space="preserve">Яйцо                                              </t>
  </si>
  <si>
    <t xml:space="preserve">Крупа гречневая                                   </t>
  </si>
  <si>
    <t xml:space="preserve">Крупа манная                                      </t>
  </si>
  <si>
    <t xml:space="preserve">Крупа перловая                                    </t>
  </si>
  <si>
    <t xml:space="preserve">Крупа ячневая                                     </t>
  </si>
  <si>
    <t xml:space="preserve">Крупа пшеничная                                   </t>
  </si>
  <si>
    <t xml:space="preserve">Пшено                                             </t>
  </si>
  <si>
    <t xml:space="preserve">Геркулес                                          </t>
  </si>
  <si>
    <t xml:space="preserve">Горох                                             </t>
  </si>
  <si>
    <t xml:space="preserve">Вафли                                             </t>
  </si>
  <si>
    <t xml:space="preserve">Печенье                                           </t>
  </si>
  <si>
    <t xml:space="preserve">Курага                                            </t>
  </si>
  <si>
    <t xml:space="preserve">Чернослив                                         </t>
  </si>
  <si>
    <t xml:space="preserve">Груши                                             </t>
  </si>
  <si>
    <t xml:space="preserve">Бананы                                            </t>
  </si>
  <si>
    <t xml:space="preserve">Мандарины                                         </t>
  </si>
  <si>
    <t xml:space="preserve">Киви                                              </t>
  </si>
  <si>
    <t xml:space="preserve">Яблоки                                            </t>
  </si>
  <si>
    <t xml:space="preserve">Изюм                                              </t>
  </si>
  <si>
    <t xml:space="preserve">Морковь                                           </t>
  </si>
  <si>
    <t xml:space="preserve">Свекла                                            </t>
  </si>
  <si>
    <t xml:space="preserve">Чай                                               </t>
  </si>
  <si>
    <t xml:space="preserve">Дрожжи                                            </t>
  </si>
  <si>
    <t xml:space="preserve">Творог "дм"                                       </t>
  </si>
  <si>
    <t xml:space="preserve">Цикорий                                           </t>
  </si>
  <si>
    <t>для детей от 3-х до 7 лет</t>
  </si>
  <si>
    <t>наименование прдуктов</t>
  </si>
  <si>
    <t>по норме</t>
  </si>
  <si>
    <t>за 10 дней</t>
  </si>
  <si>
    <t>больше нормы</t>
  </si>
  <si>
    <t>меньше нормы</t>
  </si>
  <si>
    <t>КРУПЫ</t>
  </si>
  <si>
    <t>Макароны</t>
  </si>
  <si>
    <t>Сухари пшеничная</t>
  </si>
  <si>
    <t>ОВОЩИ</t>
  </si>
  <si>
    <t xml:space="preserve">Капуста  свежая                          </t>
  </si>
  <si>
    <t xml:space="preserve">Лук (разный)                                      </t>
  </si>
  <si>
    <t xml:space="preserve">Помидоры консервир.                          </t>
  </si>
  <si>
    <t>Томатная паста</t>
  </si>
  <si>
    <t>ФРУКТЫ</t>
  </si>
  <si>
    <t>СУХОФРУКТЫ</t>
  </si>
  <si>
    <t>Какао</t>
  </si>
  <si>
    <t>КОНДИТЕРСК. ИЗДЕЛИЯ</t>
  </si>
  <si>
    <t xml:space="preserve">Сахар (песок)                                     </t>
  </si>
  <si>
    <t>МОЛОЧНАЯ ПРОДУКЦИЯ</t>
  </si>
  <si>
    <t xml:space="preserve">Мясо с костями                          </t>
  </si>
  <si>
    <t>Мясо б-костей</t>
  </si>
  <si>
    <t>Соль</t>
  </si>
  <si>
    <t>для детей от 1,5 до 3-х лет</t>
  </si>
  <si>
    <t xml:space="preserve">Салат из яблок  и моркови </t>
  </si>
  <si>
    <t xml:space="preserve"> Морковь </t>
  </si>
  <si>
    <t xml:space="preserve">Макароны </t>
  </si>
  <si>
    <t xml:space="preserve">Яйцо 1/8 шт. </t>
  </si>
  <si>
    <t>Салат из огурцов</t>
  </si>
  <si>
    <t xml:space="preserve">огурцы </t>
  </si>
  <si>
    <t xml:space="preserve">Лук                                 </t>
  </si>
  <si>
    <t>суббота</t>
  </si>
  <si>
    <t>Помидоры свежие</t>
  </si>
  <si>
    <t>85/50</t>
  </si>
  <si>
    <t>Суп овощной</t>
  </si>
  <si>
    <t>Салат из огурцов и помидоров</t>
  </si>
  <si>
    <t>2 шт</t>
  </si>
  <si>
    <t>САБЫ</t>
  </si>
  <si>
    <t xml:space="preserve">                                     от 1.5 - до 3 лет</t>
  </si>
  <si>
    <t>Саба</t>
  </si>
  <si>
    <t xml:space="preserve">Оладьи </t>
  </si>
  <si>
    <t xml:space="preserve">1 -ый день </t>
  </si>
  <si>
    <t xml:space="preserve">              12-ый день</t>
  </si>
  <si>
    <t xml:space="preserve">           11-ый день </t>
  </si>
  <si>
    <t xml:space="preserve">                            11-ый день </t>
  </si>
  <si>
    <t xml:space="preserve">           10-ый день </t>
  </si>
  <si>
    <t xml:space="preserve">                      10-ый день </t>
  </si>
  <si>
    <t xml:space="preserve">              9-ый день </t>
  </si>
  <si>
    <t xml:space="preserve">                      9-ый день </t>
  </si>
  <si>
    <t xml:space="preserve">               8-ой день </t>
  </si>
  <si>
    <t xml:space="preserve">                       8-ой день </t>
  </si>
  <si>
    <t xml:space="preserve">              7-ой день </t>
  </si>
  <si>
    <t xml:space="preserve">                        7-ой день </t>
  </si>
  <si>
    <t xml:space="preserve">                  6-ой день </t>
  </si>
  <si>
    <t xml:space="preserve">                       6-ой день </t>
  </si>
  <si>
    <t xml:space="preserve">                5-ый день </t>
  </si>
  <si>
    <t xml:space="preserve">              5-ый день </t>
  </si>
  <si>
    <t xml:space="preserve">              4-ый день </t>
  </si>
  <si>
    <t xml:space="preserve">                 4-ый день </t>
  </si>
  <si>
    <t xml:space="preserve">                3-ий день     </t>
  </si>
  <si>
    <t xml:space="preserve">                 3-ий день </t>
  </si>
  <si>
    <t xml:space="preserve">                      2-ой день 3 кв. 2014</t>
  </si>
  <si>
    <t xml:space="preserve">        2-ой день        </t>
  </si>
  <si>
    <t xml:space="preserve">                                   для детей от 3-х до 7 лет</t>
  </si>
  <si>
    <t xml:space="preserve">                 для детей от 3-х до 7 лет</t>
  </si>
  <si>
    <t xml:space="preserve">               для детей от 3-х до 7 лет</t>
  </si>
  <si>
    <t xml:space="preserve">                         для детей от 3-х до 7 лет</t>
  </si>
  <si>
    <t xml:space="preserve">                для детей от 3-х  до 7 лет</t>
  </si>
  <si>
    <t xml:space="preserve">                     для детей от 3-х до 7 лет</t>
  </si>
  <si>
    <t xml:space="preserve">           для детей от 3-х до 7 лет</t>
  </si>
  <si>
    <t xml:space="preserve">                       для детей от 3-х до 7 лет</t>
  </si>
  <si>
    <t>Печенье -сад</t>
  </si>
  <si>
    <t>Вафли -сад</t>
  </si>
  <si>
    <t xml:space="preserve">       для детей от 1,5 до 3 лет</t>
  </si>
  <si>
    <t xml:space="preserve">                             для детей от 1,5 до 3 лет</t>
  </si>
  <si>
    <t xml:space="preserve">               12-ый день </t>
  </si>
  <si>
    <t xml:space="preserve">                       для детей от 1,5 до 3 лет</t>
  </si>
  <si>
    <t xml:space="preserve">             1 -ый день </t>
  </si>
  <si>
    <t>25/6</t>
  </si>
  <si>
    <t xml:space="preserve">           2-ой день</t>
  </si>
  <si>
    <t>Картоф. пюре, бефстроганов /сад/, гуляш /ясли/</t>
  </si>
  <si>
    <t>2-ойзавтрак</t>
  </si>
  <si>
    <t>Полдник        Саба</t>
  </si>
  <si>
    <t>Дни</t>
  </si>
  <si>
    <t>2 - ой завтрак</t>
  </si>
  <si>
    <t xml:space="preserve"> обед</t>
  </si>
  <si>
    <t xml:space="preserve"> Полдник</t>
  </si>
  <si>
    <t>Суп рыбный "Лосось"</t>
  </si>
  <si>
    <t>консервы "Лосось"</t>
  </si>
  <si>
    <t>250</t>
  </si>
  <si>
    <t>Вермишель с маслом</t>
  </si>
  <si>
    <t>Рыбные биточки с картофельным пюре</t>
  </si>
  <si>
    <t>Овощное рагу</t>
  </si>
  <si>
    <t>Уха, сметана</t>
  </si>
  <si>
    <t>Салат из свежей капусты</t>
  </si>
  <si>
    <t>Запеканка рисовая с творогом</t>
  </si>
  <si>
    <t>Яйцо вкрутую</t>
  </si>
  <si>
    <t>Пирожки с капустой</t>
  </si>
  <si>
    <t>Гороховое пюре</t>
  </si>
  <si>
    <t>Оладьи</t>
  </si>
  <si>
    <t>Сырник</t>
  </si>
  <si>
    <t>Молочн вермишель</t>
  </si>
  <si>
    <t>Кисель</t>
  </si>
  <si>
    <t>кисель</t>
  </si>
  <si>
    <t xml:space="preserve">Хлеб с маслом и сыром </t>
  </si>
  <si>
    <t>Сыр</t>
  </si>
  <si>
    <t>Отварные макароны бефстроганов</t>
  </si>
  <si>
    <t>250/5</t>
  </si>
  <si>
    <t>Картофельная запеканка , огурец свежий</t>
  </si>
  <si>
    <t>Картофельная запеканка, свежий огурец</t>
  </si>
  <si>
    <t xml:space="preserve">Кисель </t>
  </si>
  <si>
    <t>Суп  геркулесовый, сметана</t>
  </si>
  <si>
    <t xml:space="preserve">Овощное рагу  </t>
  </si>
  <si>
    <t>Картофельное пюре, гуляш</t>
  </si>
  <si>
    <t>150/5</t>
  </si>
  <si>
    <t>Котлеты рыбные с гречневой кашей</t>
  </si>
  <si>
    <t xml:space="preserve">Сырник </t>
  </si>
  <si>
    <t xml:space="preserve">Свекольник, сметана  </t>
  </si>
  <si>
    <t>Котлета с картофельным пюре</t>
  </si>
  <si>
    <t>200/70</t>
  </si>
  <si>
    <t>Сухари пшеничные</t>
  </si>
  <si>
    <t>200/40</t>
  </si>
  <si>
    <t xml:space="preserve">220/70 </t>
  </si>
  <si>
    <t>Горох</t>
  </si>
  <si>
    <t>Салат из свежих овощей</t>
  </si>
  <si>
    <t>150/30</t>
  </si>
  <si>
    <t>Огурец свежий</t>
  </si>
  <si>
    <t>Дрожжи</t>
  </si>
  <si>
    <t>130/50</t>
  </si>
  <si>
    <t>100/30</t>
  </si>
  <si>
    <t>3 кв. 2015 г.</t>
  </si>
  <si>
    <t>Обед     3 кв. 2015 г.</t>
  </si>
  <si>
    <t>Консерва "Лосось"</t>
  </si>
  <si>
    <t>0,6/24</t>
  </si>
  <si>
    <t xml:space="preserve">Творог                                </t>
  </si>
  <si>
    <t>Сухофрукты</t>
  </si>
  <si>
    <t>0,5/20</t>
  </si>
  <si>
    <t>Котлеты рыбные, гречневая каша</t>
  </si>
  <si>
    <t>Свекольник, сметана</t>
  </si>
  <si>
    <t>Щи сметана</t>
  </si>
  <si>
    <t>70/150</t>
  </si>
  <si>
    <t>Куряга</t>
  </si>
  <si>
    <t>вермишель</t>
  </si>
  <si>
    <t>сухофрукты</t>
  </si>
  <si>
    <t>Щи, сметана</t>
  </si>
  <si>
    <t>200/5</t>
  </si>
  <si>
    <t xml:space="preserve">Яйцо 1/10 шт. </t>
  </si>
  <si>
    <t>Борщ, сметана</t>
  </si>
  <si>
    <t>Салат витаминный</t>
  </si>
  <si>
    <t>с</t>
  </si>
  <si>
    <t>30/8/8</t>
  </si>
  <si>
    <t>200/7</t>
  </si>
  <si>
    <t>30/7</t>
  </si>
  <si>
    <t>30/7/8</t>
  </si>
  <si>
    <t>30/7/9</t>
  </si>
  <si>
    <t>Гречневая крупа</t>
  </si>
  <si>
    <t>120</t>
  </si>
  <si>
    <t>Уха</t>
  </si>
  <si>
    <t>0,5шт.</t>
  </si>
  <si>
    <t>200/6</t>
  </si>
  <si>
    <t xml:space="preserve">Салат из огурцов </t>
  </si>
  <si>
    <t>Отварные макароны, бефстроганов</t>
  </si>
  <si>
    <t xml:space="preserve">Салат  из  капусты с яблоками </t>
  </si>
  <si>
    <t>Салат из  свежих овощей</t>
  </si>
  <si>
    <t>Плов</t>
  </si>
  <si>
    <t>Гречневая каша</t>
  </si>
  <si>
    <t>Вафли - сад</t>
  </si>
  <si>
    <t>Творог "ДМ"</t>
  </si>
  <si>
    <t>100/150</t>
  </si>
  <si>
    <t>Фрукты - сад</t>
  </si>
  <si>
    <t>50/180</t>
  </si>
  <si>
    <t>75/200</t>
  </si>
  <si>
    <t>Отварные макароны, гуляш</t>
  </si>
  <si>
    <t>25/6/6</t>
  </si>
  <si>
    <t>25/6/5</t>
  </si>
  <si>
    <t>25/5/6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</si>
  <si>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</si>
  <si>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Лук репчат (для бульона)</t>
  </si>
  <si>
    <r>
      <t xml:space="preserve">Лук репчат. </t>
    </r>
    <r>
      <rPr>
        <sz val="28"/>
        <color theme="1"/>
        <rFont val="Batang"/>
        <family val="1"/>
        <charset val="204"/>
      </rPr>
      <t>(для фарша)</t>
    </r>
  </si>
  <si>
    <r>
      <t xml:space="preserve">Лук репчат. </t>
    </r>
    <r>
      <rPr>
        <sz val="28"/>
        <color theme="1"/>
        <rFont val="Batang"/>
        <family val="1"/>
        <charset val="204"/>
      </rPr>
      <t>(для бульона)</t>
    </r>
  </si>
  <si>
    <t>Рыбные биточки с картоф. пюре</t>
  </si>
  <si>
    <t>Ежики в томатно-сметан. соусе</t>
  </si>
  <si>
    <t>Суп с мясн. фрикадельками, смет</t>
  </si>
  <si>
    <t xml:space="preserve">Картоф.запеканка, св. огурец </t>
  </si>
  <si>
    <t xml:space="preserve">       для детей от 3-х до 7 лет</t>
  </si>
  <si>
    <t>Чернослив</t>
  </si>
  <si>
    <t>Чай c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</si>
</sst>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0"/>
    <numFmt numFmtId="166" formatCode="0.000"/>
  </numFmts>
  <fonts count="3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b/>
      <sz val="20"/>
      <color theme="1"/>
      <name val="Calibri"/>
      <family val="2"/>
      <charset val="204"/>
      <scheme val="minor"/>
    </font>
    <font>
      <sz val="20"/>
      <color theme="1"/>
      <name val="Calibri"/>
      <family val="2"/>
      <charset val="204"/>
      <scheme val="minor"/>
    </font>
    <font>
      <b/>
      <i/>
      <sz val="36"/>
      <color theme="1"/>
      <name val="Calibri"/>
      <family val="2"/>
      <charset val="204"/>
      <scheme val="minor"/>
    </font>
    <font>
      <sz val="36"/>
      <color theme="1"/>
      <name val="Calibri"/>
      <family val="2"/>
      <charset val="204"/>
      <scheme val="minor"/>
    </font>
    <font>
      <b/>
      <sz val="20"/>
      <color theme="1"/>
      <name val="Cambria"/>
      <family val="1"/>
      <charset val="204"/>
      <scheme val="major"/>
    </font>
    <font>
      <sz val="20"/>
      <color theme="1"/>
      <name val="Cambria"/>
      <family val="1"/>
      <charset val="204"/>
      <scheme val="major"/>
    </font>
    <font>
      <sz val="11"/>
      <color theme="1"/>
      <name val="Cambria"/>
      <family val="1"/>
      <charset val="204"/>
      <scheme val="major"/>
    </font>
    <font>
      <b/>
      <sz val="11"/>
      <color theme="1"/>
      <name val="Cambria"/>
      <family val="1"/>
      <charset val="204"/>
      <scheme val="major"/>
    </font>
    <font>
      <b/>
      <sz val="20"/>
      <color theme="1"/>
      <name val="Batang"/>
      <family val="1"/>
      <charset val="204"/>
    </font>
    <font>
      <b/>
      <sz val="26"/>
      <color theme="1"/>
      <name val="Batang"/>
      <family val="1"/>
      <charset val="204"/>
    </font>
    <font>
      <sz val="20"/>
      <color theme="1"/>
      <name val="Batang"/>
      <family val="1"/>
      <charset val="204"/>
    </font>
    <font>
      <b/>
      <i/>
      <sz val="20"/>
      <color theme="1"/>
      <name val="Batang"/>
      <family val="1"/>
      <charset val="204"/>
    </font>
    <font>
      <sz val="11"/>
      <color theme="1"/>
      <name val="Batang"/>
      <family val="1"/>
      <charset val="204"/>
    </font>
    <font>
      <b/>
      <sz val="11"/>
      <color theme="1"/>
      <name val="Batang"/>
      <family val="1"/>
      <charset val="204"/>
    </font>
    <font>
      <i/>
      <sz val="20"/>
      <color theme="1"/>
      <name val="Batang"/>
      <family val="1"/>
      <charset val="204"/>
    </font>
    <font>
      <b/>
      <sz val="36"/>
      <color theme="1"/>
      <name val="Batang"/>
      <family val="1"/>
      <charset val="204"/>
    </font>
    <font>
      <sz val="36"/>
      <color theme="1"/>
      <name val="Batang"/>
      <family val="1"/>
      <charset val="204"/>
    </font>
    <font>
      <b/>
      <sz val="36"/>
      <color theme="1"/>
      <name val="Calibri"/>
      <family val="2"/>
      <charset val="204"/>
      <scheme val="minor"/>
    </font>
    <font>
      <b/>
      <sz val="72"/>
      <color theme="1"/>
      <name val="Batang"/>
      <family val="1"/>
      <charset val="204"/>
    </font>
    <font>
      <sz val="72"/>
      <color theme="1"/>
      <name val="Batang"/>
      <family val="1"/>
      <charset val="204"/>
    </font>
    <font>
      <sz val="48"/>
      <color theme="1"/>
      <name val="Batang"/>
      <family val="1"/>
      <charset val="204"/>
    </font>
    <font>
      <b/>
      <i/>
      <sz val="28"/>
      <color theme="1"/>
      <name val="Calibri"/>
      <family val="2"/>
      <charset val="204"/>
      <scheme val="minor"/>
    </font>
    <font>
      <sz val="48"/>
      <color theme="1"/>
      <name val="Calibri"/>
      <family val="2"/>
      <charset val="204"/>
      <scheme val="minor"/>
    </font>
    <font>
      <b/>
      <i/>
      <sz val="48"/>
      <color theme="1"/>
      <name val="Calibri"/>
      <family val="2"/>
      <charset val="204"/>
      <scheme val="minor"/>
    </font>
    <font>
      <b/>
      <sz val="48"/>
      <color theme="1"/>
      <name val="Calibri"/>
      <family val="2"/>
      <charset val="204"/>
      <scheme val="minor"/>
    </font>
    <font>
      <i/>
      <sz val="48"/>
      <color theme="1"/>
      <name val="Calibri"/>
      <family val="2"/>
      <charset val="204"/>
      <scheme val="minor"/>
    </font>
    <font>
      <b/>
      <sz val="48"/>
      <color theme="1"/>
      <name val="Batang"/>
      <family val="1"/>
      <charset val="204"/>
    </font>
    <font>
      <sz val="28"/>
      <color theme="1"/>
      <name val="Batang"/>
      <family val="1"/>
      <charset val="204"/>
    </font>
    <font>
      <b/>
      <i/>
      <sz val="48"/>
      <color theme="1"/>
      <name val="Batang"/>
      <family val="1"/>
      <charset val="204"/>
    </font>
    <font>
      <b/>
      <sz val="48"/>
      <color theme="1"/>
      <name val="Cambria"/>
      <family val="1"/>
      <charset val="204"/>
      <scheme val="major"/>
    </font>
    <font>
      <sz val="48"/>
      <color theme="1"/>
      <name val="Cambria"/>
      <family val="1"/>
      <charset val="204"/>
      <scheme val="major"/>
    </font>
    <font>
      <b/>
      <i/>
      <sz val="72"/>
      <color theme="1"/>
      <name val="Batang"/>
      <family val="1"/>
      <charset val="204"/>
    </font>
    <font>
      <sz val="7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58">
    <xf numFmtId="0" fontId="0" fillId="0" borderId="0" xfId="0"/>
    <xf numFmtId="0" fontId="2" fillId="0" borderId="0" xfId="0" applyFont="1"/>
    <xf numFmtId="0" fontId="0" fillId="0" borderId="0" xfId="0" applyFont="1"/>
    <xf numFmtId="0" fontId="3" fillId="0" borderId="4" xfId="0" applyFont="1" applyFill="1" applyBorder="1"/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center"/>
    </xf>
    <xf numFmtId="0" fontId="11" fillId="0" borderId="0" xfId="0" applyFont="1"/>
    <xf numFmtId="0" fontId="10" fillId="0" borderId="0" xfId="0" applyFont="1"/>
    <xf numFmtId="0" fontId="10" fillId="0" borderId="0" xfId="0" applyFont="1" applyAlignment="1">
      <alignment horizontal="center"/>
    </xf>
    <xf numFmtId="0" fontId="12" fillId="0" borderId="0" xfId="0" applyFont="1"/>
    <xf numFmtId="0" fontId="12" fillId="0" borderId="0" xfId="0" applyFont="1" applyAlignment="1"/>
    <xf numFmtId="0" fontId="14" fillId="0" borderId="0" xfId="0" applyFont="1" applyAlignment="1">
      <alignment horizontal="center"/>
    </xf>
    <xf numFmtId="0" fontId="15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 wrapText="1"/>
    </xf>
    <xf numFmtId="0" fontId="14" fillId="0" borderId="2" xfId="0" applyFont="1" applyBorder="1"/>
    <xf numFmtId="0" fontId="14" fillId="0" borderId="2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4" fillId="0" borderId="2" xfId="0" applyFont="1" applyBorder="1" applyAlignment="1">
      <alignment horizontal="left"/>
    </xf>
    <xf numFmtId="0" fontId="12" fillId="0" borderId="2" xfId="0" applyFont="1" applyBorder="1" applyAlignment="1">
      <alignment horizontal="left"/>
    </xf>
    <xf numFmtId="0" fontId="13" fillId="0" borderId="0" xfId="0" applyFont="1" applyAlignment="1"/>
    <xf numFmtId="0" fontId="16" fillId="0" borderId="0" xfId="0" applyFont="1"/>
    <xf numFmtId="0" fontId="12" fillId="0" borderId="2" xfId="0" applyFont="1" applyBorder="1" applyAlignment="1">
      <alignment vertical="center" wrapText="1"/>
    </xf>
    <xf numFmtId="0" fontId="12" fillId="0" borderId="6" xfId="0" applyFont="1" applyBorder="1" applyAlignment="1">
      <alignment horizontal="center" vertical="center" wrapText="1"/>
    </xf>
    <xf numFmtId="0" fontId="14" fillId="0" borderId="6" xfId="0" applyFont="1" applyBorder="1" applyAlignment="1">
      <alignment vertical="center" wrapText="1"/>
    </xf>
    <xf numFmtId="0" fontId="14" fillId="0" borderId="6" xfId="0" applyFont="1" applyBorder="1" applyAlignment="1">
      <alignment horizontal="center" vertical="center" wrapText="1"/>
    </xf>
    <xf numFmtId="0" fontId="14" fillId="0" borderId="9" xfId="0" applyFont="1" applyBorder="1" applyAlignment="1">
      <alignment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/>
    <xf numFmtId="0" fontId="17" fillId="0" borderId="0" xfId="0" applyFont="1"/>
    <xf numFmtId="0" fontId="16" fillId="0" borderId="0" xfId="0" applyFont="1" applyAlignment="1">
      <alignment horizontal="center"/>
    </xf>
    <xf numFmtId="0" fontId="14" fillId="0" borderId="0" xfId="0" applyFont="1"/>
    <xf numFmtId="0" fontId="12" fillId="0" borderId="0" xfId="0" applyFont="1" applyAlignment="1">
      <alignment horizontal="left"/>
    </xf>
    <xf numFmtId="0" fontId="18" fillId="0" borderId="0" xfId="0" applyFont="1"/>
    <xf numFmtId="0" fontId="12" fillId="0" borderId="0" xfId="0" applyFont="1" applyAlignment="1">
      <alignment horizontal="center"/>
    </xf>
    <xf numFmtId="0" fontId="12" fillId="0" borderId="8" xfId="0" applyFont="1" applyBorder="1" applyAlignment="1">
      <alignment horizontal="center"/>
    </xf>
    <xf numFmtId="0" fontId="20" fillId="0" borderId="0" xfId="0" applyFont="1"/>
    <xf numFmtId="1" fontId="6" fillId="0" borderId="1" xfId="0" applyNumberFormat="1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/>
    </xf>
    <xf numFmtId="1" fontId="21" fillId="0" borderId="1" xfId="0" applyNumberFormat="1" applyFont="1" applyBorder="1" applyAlignment="1">
      <alignment horizontal="center"/>
    </xf>
    <xf numFmtId="1" fontId="6" fillId="0" borderId="1" xfId="0" applyNumberFormat="1" applyFont="1" applyBorder="1" applyAlignment="1">
      <alignment horizontal="center"/>
    </xf>
    <xf numFmtId="1" fontId="7" fillId="0" borderId="1" xfId="0" applyNumberFormat="1" applyFont="1" applyBorder="1" applyAlignment="1">
      <alignment horizontal="center" vertical="center" wrapText="1"/>
    </xf>
    <xf numFmtId="165" fontId="7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/>
    </xf>
    <xf numFmtId="0" fontId="14" fillId="0" borderId="2" xfId="0" applyFont="1" applyBorder="1" applyAlignment="1">
      <alignment horizontal="center"/>
    </xf>
    <xf numFmtId="0" fontId="14" fillId="0" borderId="4" xfId="0" applyFont="1" applyFill="1" applyBorder="1" applyAlignment="1">
      <alignment horizontal="center" vertical="center" wrapText="1"/>
    </xf>
    <xf numFmtId="0" fontId="22" fillId="0" borderId="0" xfId="0" applyFont="1"/>
    <xf numFmtId="0" fontId="22" fillId="0" borderId="0" xfId="0" applyFont="1" applyAlignment="1"/>
    <xf numFmtId="0" fontId="23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0" fontId="23" fillId="0" borderId="0" xfId="0" applyFont="1" applyAlignment="1"/>
    <xf numFmtId="0" fontId="22" fillId="0" borderId="2" xfId="0" applyFont="1" applyBorder="1" applyAlignment="1">
      <alignment horizontal="center" vertical="center"/>
    </xf>
    <xf numFmtId="0" fontId="22" fillId="0" borderId="2" xfId="0" applyFont="1" applyBorder="1"/>
    <xf numFmtId="0" fontId="23" fillId="0" borderId="2" xfId="0" applyFont="1" applyBorder="1"/>
    <xf numFmtId="0" fontId="23" fillId="0" borderId="2" xfId="0" applyFont="1" applyBorder="1" applyAlignment="1">
      <alignment vertical="center" wrapText="1"/>
    </xf>
    <xf numFmtId="0" fontId="23" fillId="0" borderId="2" xfId="0" applyFont="1" applyBorder="1" applyAlignment="1">
      <alignment horizontal="center" vertical="center" wrapText="1"/>
    </xf>
    <xf numFmtId="0" fontId="23" fillId="0" borderId="4" xfId="0" applyFont="1" applyFill="1" applyBorder="1" applyAlignment="1">
      <alignment horizontal="center" vertical="center" wrapText="1"/>
    </xf>
    <xf numFmtId="0" fontId="23" fillId="0" borderId="9" xfId="0" applyFont="1" applyBorder="1" applyAlignment="1">
      <alignment horizontal="center" vertical="center" wrapText="1"/>
    </xf>
    <xf numFmtId="0" fontId="22" fillId="0" borderId="2" xfId="0" applyFont="1" applyBorder="1" applyAlignment="1">
      <alignment horizontal="left"/>
    </xf>
    <xf numFmtId="0" fontId="23" fillId="0" borderId="3" xfId="0" applyFont="1" applyBorder="1" applyAlignment="1">
      <alignment horizontal="center"/>
    </xf>
    <xf numFmtId="0" fontId="23" fillId="0" borderId="6" xfId="0" applyFont="1" applyBorder="1" applyAlignment="1">
      <alignment horizontal="left"/>
    </xf>
    <xf numFmtId="0" fontId="14" fillId="0" borderId="4" xfId="0" applyFont="1" applyFill="1" applyBorder="1" applyAlignment="1">
      <alignment horizontal="center"/>
    </xf>
    <xf numFmtId="1" fontId="25" fillId="0" borderId="1" xfId="0" applyNumberFormat="1" applyFont="1" applyBorder="1" applyAlignment="1">
      <alignment horizontal="center" vertical="center" wrapText="1"/>
    </xf>
    <xf numFmtId="0" fontId="26" fillId="0" borderId="0" xfId="0" applyFont="1"/>
    <xf numFmtId="0" fontId="27" fillId="0" borderId="0" xfId="0" applyFont="1"/>
    <xf numFmtId="0" fontId="28" fillId="0" borderId="0" xfId="0" applyFont="1"/>
    <xf numFmtId="9" fontId="26" fillId="0" borderId="0" xfId="0" applyNumberFormat="1" applyFont="1" applyAlignment="1">
      <alignment horizontal="center"/>
    </xf>
    <xf numFmtId="0" fontId="27" fillId="0" borderId="1" xfId="0" applyFont="1" applyBorder="1" applyAlignment="1">
      <alignment horizontal="center" vertical="center" wrapText="1"/>
    </xf>
    <xf numFmtId="1" fontId="27" fillId="0" borderId="1" xfId="0" applyNumberFormat="1" applyFont="1" applyBorder="1" applyAlignment="1">
      <alignment horizontal="center" vertical="center"/>
    </xf>
    <xf numFmtId="1" fontId="28" fillId="0" borderId="1" xfId="0" applyNumberFormat="1" applyFont="1" applyBorder="1" applyAlignment="1">
      <alignment horizontal="center" vertical="center"/>
    </xf>
    <xf numFmtId="1" fontId="27" fillId="0" borderId="1" xfId="0" applyNumberFormat="1" applyFont="1" applyBorder="1" applyAlignment="1">
      <alignment horizontal="center" vertical="center" wrapText="1"/>
    </xf>
    <xf numFmtId="9" fontId="27" fillId="0" borderId="1" xfId="0" applyNumberFormat="1" applyFont="1" applyBorder="1" applyAlignment="1">
      <alignment horizontal="center" vertical="center" wrapText="1"/>
    </xf>
    <xf numFmtId="0" fontId="26" fillId="0" borderId="1" xfId="0" applyFont="1" applyBorder="1" applyAlignment="1">
      <alignment horizontal="left" vertical="center" wrapText="1"/>
    </xf>
    <xf numFmtId="1" fontId="26" fillId="0" borderId="1" xfId="0" applyNumberFormat="1" applyFont="1" applyBorder="1" applyAlignment="1">
      <alignment horizontal="center"/>
    </xf>
    <xf numFmtId="1" fontId="28" fillId="0" borderId="1" xfId="0" applyNumberFormat="1" applyFont="1" applyBorder="1" applyAlignment="1">
      <alignment horizontal="center"/>
    </xf>
    <xf numFmtId="1" fontId="27" fillId="0" borderId="1" xfId="0" applyNumberFormat="1" applyFont="1" applyBorder="1" applyAlignment="1">
      <alignment horizontal="center"/>
    </xf>
    <xf numFmtId="49" fontId="26" fillId="0" borderId="1" xfId="0" applyNumberFormat="1" applyFont="1" applyBorder="1" applyAlignment="1">
      <alignment horizontal="left" vertical="center" wrapText="1"/>
    </xf>
    <xf numFmtId="49" fontId="27" fillId="0" borderId="1" xfId="0" applyNumberFormat="1" applyFont="1" applyBorder="1" applyAlignment="1">
      <alignment horizontal="center" vertical="center" wrapText="1"/>
    </xf>
    <xf numFmtId="165" fontId="26" fillId="0" borderId="1" xfId="0" applyNumberFormat="1" applyFont="1" applyBorder="1" applyAlignment="1">
      <alignment horizontal="center"/>
    </xf>
    <xf numFmtId="166" fontId="26" fillId="0" borderId="1" xfId="0" applyNumberFormat="1" applyFont="1" applyBorder="1" applyAlignment="1">
      <alignment horizontal="center"/>
    </xf>
    <xf numFmtId="165" fontId="28" fillId="0" borderId="1" xfId="0" applyNumberFormat="1" applyFont="1" applyBorder="1" applyAlignment="1">
      <alignment horizontal="center"/>
    </xf>
    <xf numFmtId="164" fontId="28" fillId="0" borderId="1" xfId="0" applyNumberFormat="1" applyFont="1" applyBorder="1" applyAlignment="1">
      <alignment horizontal="center"/>
    </xf>
    <xf numFmtId="166" fontId="28" fillId="0" borderId="1" xfId="0" applyNumberFormat="1" applyFont="1" applyBorder="1" applyAlignment="1">
      <alignment horizontal="center"/>
    </xf>
    <xf numFmtId="0" fontId="27" fillId="0" borderId="1" xfId="0" applyFont="1" applyBorder="1" applyAlignment="1">
      <alignment horizontal="left" vertical="center" wrapText="1"/>
    </xf>
    <xf numFmtId="0" fontId="27" fillId="0" borderId="1" xfId="0" applyFont="1" applyBorder="1" applyAlignment="1">
      <alignment horizontal="center" vertical="center"/>
    </xf>
    <xf numFmtId="9" fontId="28" fillId="0" borderId="0" xfId="0" applyNumberFormat="1" applyFont="1" applyAlignment="1">
      <alignment horizontal="center"/>
    </xf>
    <xf numFmtId="49" fontId="27" fillId="0" borderId="1" xfId="0" applyNumberFormat="1" applyFont="1" applyBorder="1" applyAlignment="1">
      <alignment horizontal="left" vertical="center" wrapText="1"/>
    </xf>
    <xf numFmtId="0" fontId="26" fillId="0" borderId="6" xfId="0" applyFont="1" applyBorder="1" applyAlignment="1">
      <alignment horizontal="center" vertical="center" wrapText="1"/>
    </xf>
    <xf numFmtId="0" fontId="29" fillId="0" borderId="1" xfId="0" applyFont="1" applyBorder="1" applyAlignment="1">
      <alignment horizontal="left" vertical="center" wrapText="1"/>
    </xf>
    <xf numFmtId="49" fontId="29" fillId="0" borderId="1" xfId="0" applyNumberFormat="1" applyFont="1" applyBorder="1" applyAlignment="1">
      <alignment horizontal="left" vertical="center" wrapText="1"/>
    </xf>
    <xf numFmtId="164" fontId="26" fillId="0" borderId="1" xfId="0" applyNumberFormat="1" applyFont="1" applyBorder="1" applyAlignment="1">
      <alignment horizontal="center"/>
    </xf>
    <xf numFmtId="2" fontId="26" fillId="0" borderId="1" xfId="0" applyNumberFormat="1" applyFont="1" applyBorder="1" applyAlignment="1">
      <alignment horizontal="center"/>
    </xf>
    <xf numFmtId="0" fontId="27" fillId="0" borderId="1" xfId="0" applyFont="1" applyBorder="1" applyAlignment="1">
      <alignment horizontal="left" vertical="center"/>
    </xf>
    <xf numFmtId="2" fontId="28" fillId="0" borderId="1" xfId="0" applyNumberFormat="1" applyFont="1" applyBorder="1" applyAlignment="1">
      <alignment horizontal="center"/>
    </xf>
    <xf numFmtId="0" fontId="12" fillId="0" borderId="2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/>
    </xf>
    <xf numFmtId="0" fontId="22" fillId="0" borderId="2" xfId="0" applyFont="1" applyBorder="1" applyAlignment="1">
      <alignment vertical="center" wrapText="1"/>
    </xf>
    <xf numFmtId="0" fontId="22" fillId="0" borderId="2" xfId="0" applyFont="1" applyBorder="1" applyAlignment="1">
      <alignment horizontal="center" vertical="center" wrapText="1"/>
    </xf>
    <xf numFmtId="0" fontId="22" fillId="0" borderId="2" xfId="0" applyFont="1" applyBorder="1" applyAlignment="1">
      <alignment horizontal="center"/>
    </xf>
    <xf numFmtId="0" fontId="23" fillId="0" borderId="2" xfId="0" applyFont="1" applyBorder="1" applyAlignment="1">
      <alignment horizontal="center"/>
    </xf>
    <xf numFmtId="0" fontId="19" fillId="0" borderId="0" xfId="0" applyFont="1"/>
    <xf numFmtId="0" fontId="19" fillId="0" borderId="0" xfId="0" applyFont="1" applyAlignment="1"/>
    <xf numFmtId="0" fontId="20" fillId="0" borderId="0" xfId="0" applyFont="1" applyAlignment="1">
      <alignment horizontal="center"/>
    </xf>
    <xf numFmtId="0" fontId="19" fillId="0" borderId="0" xfId="0" applyFont="1" applyAlignment="1">
      <alignment horizontal="center"/>
    </xf>
    <xf numFmtId="0" fontId="20" fillId="0" borderId="0" xfId="0" applyFont="1" applyAlignment="1"/>
    <xf numFmtId="0" fontId="19" fillId="0" borderId="2" xfId="0" applyFont="1" applyBorder="1" applyAlignment="1">
      <alignment horizontal="center" vertical="center"/>
    </xf>
    <xf numFmtId="0" fontId="19" fillId="0" borderId="2" xfId="0" applyFont="1" applyBorder="1" applyAlignment="1">
      <alignment horizontal="center" vertical="center" wrapText="1"/>
    </xf>
    <xf numFmtId="0" fontId="20" fillId="0" borderId="2" xfId="0" applyFont="1" applyBorder="1"/>
    <xf numFmtId="0" fontId="20" fillId="0" borderId="2" xfId="0" applyFont="1" applyBorder="1" applyAlignment="1">
      <alignment horizontal="center"/>
    </xf>
    <xf numFmtId="0" fontId="19" fillId="0" borderId="2" xfId="0" applyFont="1" applyBorder="1" applyAlignment="1">
      <alignment horizontal="center"/>
    </xf>
    <xf numFmtId="0" fontId="20" fillId="0" borderId="2" xfId="0" applyFont="1" applyBorder="1" applyAlignment="1">
      <alignment horizontal="center" vertical="center" wrapText="1"/>
    </xf>
    <xf numFmtId="0" fontId="19" fillId="0" borderId="2" xfId="0" applyFont="1" applyBorder="1"/>
    <xf numFmtId="2" fontId="20" fillId="0" borderId="2" xfId="0" applyNumberFormat="1" applyFont="1" applyBorder="1" applyAlignment="1">
      <alignment horizontal="center"/>
    </xf>
    <xf numFmtId="164" fontId="20" fillId="0" borderId="2" xfId="0" applyNumberFormat="1" applyFont="1" applyBorder="1" applyAlignment="1">
      <alignment horizontal="center"/>
    </xf>
    <xf numFmtId="0" fontId="20" fillId="0" borderId="9" xfId="0" applyFont="1" applyBorder="1" applyAlignment="1">
      <alignment vertical="center" wrapText="1"/>
    </xf>
    <xf numFmtId="0" fontId="20" fillId="0" borderId="6" xfId="0" applyFont="1" applyBorder="1" applyAlignment="1">
      <alignment vertical="center" wrapText="1"/>
    </xf>
    <xf numFmtId="0" fontId="20" fillId="0" borderId="6" xfId="0" applyFont="1" applyBorder="1" applyAlignment="1">
      <alignment horizontal="center" vertical="center" wrapText="1"/>
    </xf>
    <xf numFmtId="0" fontId="20" fillId="0" borderId="9" xfId="0" applyFont="1" applyBorder="1" applyAlignment="1">
      <alignment horizontal="center" vertical="center" wrapText="1"/>
    </xf>
    <xf numFmtId="0" fontId="20" fillId="0" borderId="2" xfId="0" applyFont="1" applyBorder="1" applyAlignment="1">
      <alignment vertical="center" wrapText="1"/>
    </xf>
    <xf numFmtId="0" fontId="20" fillId="0" borderId="2" xfId="0" applyFont="1" applyBorder="1" applyAlignment="1"/>
    <xf numFmtId="164" fontId="19" fillId="0" borderId="2" xfId="0" applyNumberFormat="1" applyFont="1" applyBorder="1" applyAlignment="1">
      <alignment horizontal="center"/>
    </xf>
    <xf numFmtId="0" fontId="30" fillId="0" borderId="0" xfId="0" applyFont="1" applyAlignment="1"/>
    <xf numFmtId="0" fontId="24" fillId="0" borderId="0" xfId="0" applyFont="1" applyAlignment="1">
      <alignment horizontal="center"/>
    </xf>
    <xf numFmtId="0" fontId="30" fillId="0" borderId="0" xfId="0" applyFont="1" applyAlignment="1">
      <alignment horizontal="center" vertical="center"/>
    </xf>
    <xf numFmtId="0" fontId="24" fillId="0" borderId="0" xfId="0" applyFont="1"/>
    <xf numFmtId="0" fontId="24" fillId="0" borderId="0" xfId="0" applyFont="1" applyAlignment="1"/>
    <xf numFmtId="0" fontId="30" fillId="0" borderId="2" xfId="0" applyFont="1" applyBorder="1" applyAlignment="1">
      <alignment horizontal="center" vertical="center"/>
    </xf>
    <xf numFmtId="0" fontId="30" fillId="0" borderId="2" xfId="0" applyFont="1" applyBorder="1" applyAlignment="1">
      <alignment horizontal="center" vertical="center" wrapText="1"/>
    </xf>
    <xf numFmtId="0" fontId="30" fillId="0" borderId="2" xfId="0" applyFont="1" applyBorder="1" applyAlignment="1">
      <alignment horizontal="center" vertical="center" wrapText="1"/>
    </xf>
    <xf numFmtId="0" fontId="24" fillId="0" borderId="2" xfId="0" applyFont="1" applyBorder="1"/>
    <xf numFmtId="0" fontId="24" fillId="0" borderId="2" xfId="0" applyFont="1" applyBorder="1" applyAlignment="1">
      <alignment horizontal="center"/>
    </xf>
    <xf numFmtId="0" fontId="24" fillId="0" borderId="2" xfId="0" applyFont="1" applyBorder="1" applyAlignment="1">
      <alignment horizontal="center"/>
    </xf>
    <xf numFmtId="0" fontId="30" fillId="0" borderId="2" xfId="0" applyFont="1" applyBorder="1" applyAlignment="1">
      <alignment horizontal="center"/>
    </xf>
    <xf numFmtId="0" fontId="30" fillId="0" borderId="2" xfId="0" applyFont="1" applyBorder="1"/>
    <xf numFmtId="164" fontId="24" fillId="0" borderId="2" xfId="0" applyNumberFormat="1" applyFont="1" applyBorder="1" applyAlignment="1">
      <alignment horizontal="center"/>
    </xf>
    <xf numFmtId="164" fontId="30" fillId="0" borderId="2" xfId="0" applyNumberFormat="1" applyFont="1" applyBorder="1" applyAlignment="1">
      <alignment horizontal="center"/>
    </xf>
    <xf numFmtId="0" fontId="24" fillId="0" borderId="2" xfId="0" applyFont="1" applyBorder="1" applyAlignment="1">
      <alignment vertical="center" wrapText="1"/>
    </xf>
    <xf numFmtId="0" fontId="24" fillId="0" borderId="2" xfId="0" applyFont="1" applyBorder="1" applyAlignment="1">
      <alignment horizontal="center" vertical="center" wrapText="1"/>
    </xf>
    <xf numFmtId="0" fontId="24" fillId="0" borderId="6" xfId="0" applyFont="1" applyBorder="1" applyAlignment="1">
      <alignment horizontal="left"/>
    </xf>
    <xf numFmtId="0" fontId="24" fillId="0" borderId="6" xfId="0" applyFont="1" applyBorder="1" applyAlignment="1">
      <alignment vertical="center" wrapText="1"/>
    </xf>
    <xf numFmtId="0" fontId="24" fillId="0" borderId="9" xfId="0" applyFont="1" applyBorder="1" applyAlignment="1">
      <alignment vertical="center" wrapText="1"/>
    </xf>
    <xf numFmtId="0" fontId="24" fillId="0" borderId="9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left"/>
    </xf>
    <xf numFmtId="0" fontId="20" fillId="0" borderId="3" xfId="0" applyFont="1" applyBorder="1" applyAlignment="1">
      <alignment horizontal="center"/>
    </xf>
    <xf numFmtId="0" fontId="20" fillId="0" borderId="6" xfId="0" applyFont="1" applyBorder="1" applyAlignment="1">
      <alignment horizontal="left"/>
    </xf>
    <xf numFmtId="0" fontId="30" fillId="0" borderId="0" xfId="0" applyFont="1"/>
    <xf numFmtId="0" fontId="30" fillId="0" borderId="0" xfId="0" applyFont="1" applyAlignment="1">
      <alignment horizontal="center"/>
    </xf>
    <xf numFmtId="0" fontId="24" fillId="0" borderId="6" xfId="0" applyFont="1" applyBorder="1" applyAlignment="1">
      <alignment horizontal="center" vertical="center" wrapText="1"/>
    </xf>
    <xf numFmtId="0" fontId="24" fillId="0" borderId="2" xfId="0" applyFont="1" applyBorder="1" applyAlignment="1">
      <alignment horizontal="left"/>
    </xf>
    <xf numFmtId="0" fontId="30" fillId="0" borderId="2" xfId="0" applyFont="1" applyBorder="1" applyAlignment="1">
      <alignment horizontal="left"/>
    </xf>
    <xf numFmtId="0" fontId="24" fillId="0" borderId="2" xfId="0" applyFont="1" applyBorder="1" applyAlignment="1"/>
    <xf numFmtId="0" fontId="30" fillId="0" borderId="2" xfId="0" applyFont="1" applyBorder="1" applyAlignment="1">
      <alignment vertical="center" wrapText="1"/>
    </xf>
    <xf numFmtId="0" fontId="23" fillId="0" borderId="0" xfId="0" applyFont="1"/>
    <xf numFmtId="0" fontId="30" fillId="0" borderId="2" xfId="0" applyFont="1" applyBorder="1" applyAlignment="1">
      <alignment horizontal="left"/>
    </xf>
    <xf numFmtId="0" fontId="30" fillId="0" borderId="2" xfId="0" applyFont="1" applyBorder="1" applyAlignment="1">
      <alignment horizontal="center" vertical="center"/>
    </xf>
    <xf numFmtId="0" fontId="30" fillId="0" borderId="6" xfId="0" applyFont="1" applyBorder="1" applyAlignment="1">
      <alignment horizontal="center" vertical="center" wrapText="1"/>
    </xf>
    <xf numFmtId="0" fontId="24" fillId="0" borderId="2" xfId="0" applyFont="1" applyBorder="1" applyAlignment="1">
      <alignment horizontal="center" wrapText="1"/>
    </xf>
    <xf numFmtId="0" fontId="30" fillId="0" borderId="2" xfId="0" applyFont="1" applyBorder="1" applyAlignment="1">
      <alignment horizontal="left" vertical="center"/>
    </xf>
    <xf numFmtId="0" fontId="30" fillId="0" borderId="6" xfId="0" applyFont="1" applyBorder="1" applyAlignment="1">
      <alignment horizontal="center"/>
    </xf>
    <xf numFmtId="0" fontId="26" fillId="0" borderId="0" xfId="0" applyFont="1" applyAlignment="1">
      <alignment horizontal="center"/>
    </xf>
    <xf numFmtId="0" fontId="32" fillId="0" borderId="2" xfId="0" applyFont="1" applyBorder="1" applyAlignment="1">
      <alignment horizontal="center" vertical="center"/>
    </xf>
    <xf numFmtId="0" fontId="32" fillId="0" borderId="2" xfId="0" applyFont="1" applyBorder="1" applyAlignment="1">
      <alignment horizontal="center" vertical="center" wrapText="1"/>
    </xf>
    <xf numFmtId="0" fontId="30" fillId="0" borderId="0" xfId="0" applyFont="1" applyAlignment="1">
      <alignment horizontal="left"/>
    </xf>
    <xf numFmtId="0" fontId="30" fillId="0" borderId="2" xfId="0" applyFont="1" applyBorder="1" applyAlignment="1">
      <alignment horizontal="left" vertical="center" wrapText="1"/>
    </xf>
    <xf numFmtId="0" fontId="32" fillId="0" borderId="2" xfId="0" applyFont="1" applyBorder="1" applyAlignment="1">
      <alignment horizontal="left" vertical="center" wrapText="1"/>
    </xf>
    <xf numFmtId="0" fontId="24" fillId="0" borderId="0" xfId="0" applyFont="1" applyAlignment="1">
      <alignment vertical="center"/>
    </xf>
    <xf numFmtId="0" fontId="30" fillId="0" borderId="2" xfId="0" applyFont="1" applyBorder="1" applyAlignment="1">
      <alignment horizontal="justify" vertical="center" wrapText="1"/>
    </xf>
    <xf numFmtId="0" fontId="24" fillId="0" borderId="2" xfId="0" applyFont="1" applyBorder="1" applyAlignment="1">
      <alignment horizontal="center" vertical="center" wrapText="1"/>
    </xf>
    <xf numFmtId="0" fontId="24" fillId="0" borderId="9" xfId="0" applyFont="1" applyBorder="1" applyAlignment="1">
      <alignment horizontal="justify" vertical="center" wrapText="1"/>
    </xf>
    <xf numFmtId="0" fontId="24" fillId="0" borderId="1" xfId="0" applyFont="1" applyBorder="1" applyAlignment="1">
      <alignment horizontal="center"/>
    </xf>
    <xf numFmtId="0" fontId="33" fillId="0" borderId="0" xfId="0" applyFont="1"/>
    <xf numFmtId="0" fontId="34" fillId="0" borderId="0" xfId="0" applyFont="1"/>
    <xf numFmtId="0" fontId="34" fillId="0" borderId="0" xfId="0" applyFont="1" applyAlignment="1">
      <alignment horizontal="center"/>
    </xf>
    <xf numFmtId="0" fontId="24" fillId="0" borderId="17" xfId="0" applyFont="1" applyFill="1" applyBorder="1" applyAlignment="1">
      <alignment horizontal="center" vertical="center" wrapText="1"/>
    </xf>
    <xf numFmtId="0" fontId="24" fillId="0" borderId="2" xfId="0" applyFont="1" applyBorder="1" applyAlignment="1">
      <alignment horizontal="justify" vertical="center" wrapText="1"/>
    </xf>
    <xf numFmtId="0" fontId="23" fillId="0" borderId="1" xfId="0" applyFont="1" applyBorder="1" applyAlignment="1">
      <alignment horizontal="left" vertical="center" wrapText="1"/>
    </xf>
    <xf numFmtId="0" fontId="23" fillId="0" borderId="1" xfId="0" applyFont="1" applyBorder="1" applyAlignment="1">
      <alignment horizontal="center"/>
    </xf>
    <xf numFmtId="0" fontId="23" fillId="0" borderId="1" xfId="0" applyFont="1" applyBorder="1" applyAlignment="1">
      <alignment horizontal="left"/>
    </xf>
    <xf numFmtId="49" fontId="23" fillId="0" borderId="1" xfId="0" applyNumberFormat="1" applyFont="1" applyBorder="1" applyAlignment="1">
      <alignment horizontal="left" vertical="center" wrapText="1"/>
    </xf>
    <xf numFmtId="0" fontId="23" fillId="0" borderId="1" xfId="0" applyFont="1" applyBorder="1" applyAlignment="1">
      <alignment horizontal="left" vertical="center"/>
    </xf>
    <xf numFmtId="0" fontId="35" fillId="0" borderId="16" xfId="0" applyFont="1" applyBorder="1" applyAlignment="1">
      <alignment horizontal="center" vertical="center"/>
    </xf>
    <xf numFmtId="0" fontId="35" fillId="0" borderId="13" xfId="0" applyFont="1" applyBorder="1" applyAlignment="1">
      <alignment horizontal="center" vertical="center"/>
    </xf>
    <xf numFmtId="0" fontId="35" fillId="0" borderId="14" xfId="0" applyFont="1" applyBorder="1" applyAlignment="1">
      <alignment horizontal="center" vertical="center"/>
    </xf>
    <xf numFmtId="0" fontId="24" fillId="0" borderId="0" xfId="0" applyFont="1" applyAlignment="1">
      <alignment horizontal="left"/>
    </xf>
    <xf numFmtId="0" fontId="24" fillId="0" borderId="0" xfId="0" applyFont="1" applyBorder="1"/>
    <xf numFmtId="0" fontId="19" fillId="0" borderId="7" xfId="0" applyFont="1" applyBorder="1" applyAlignment="1">
      <alignment horizontal="center"/>
    </xf>
    <xf numFmtId="0" fontId="19" fillId="0" borderId="8" xfId="0" applyFont="1" applyBorder="1" applyAlignment="1">
      <alignment horizontal="center"/>
    </xf>
    <xf numFmtId="0" fontId="19" fillId="0" borderId="6" xfId="0" applyFont="1" applyBorder="1" applyAlignment="1">
      <alignment horizontal="center"/>
    </xf>
    <xf numFmtId="0" fontId="19" fillId="0" borderId="2" xfId="0" applyFont="1" applyBorder="1" applyAlignment="1">
      <alignment horizontal="center"/>
    </xf>
    <xf numFmtId="0" fontId="19" fillId="0" borderId="2" xfId="0" applyFont="1" applyBorder="1" applyAlignment="1">
      <alignment horizontal="left" vertical="center"/>
    </xf>
    <xf numFmtId="0" fontId="19" fillId="0" borderId="2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/>
    </xf>
    <xf numFmtId="0" fontId="20" fillId="0" borderId="8" xfId="0" applyFont="1" applyBorder="1" applyAlignment="1">
      <alignment horizontal="center"/>
    </xf>
    <xf numFmtId="0" fontId="20" fillId="0" borderId="6" xfId="0" applyFont="1" applyBorder="1" applyAlignment="1">
      <alignment horizontal="center"/>
    </xf>
    <xf numFmtId="49" fontId="19" fillId="0" borderId="2" xfId="0" applyNumberFormat="1" applyFont="1" applyBorder="1" applyAlignment="1">
      <alignment horizontal="center" vertical="center" wrapText="1"/>
    </xf>
    <xf numFmtId="0" fontId="19" fillId="0" borderId="3" xfId="0" applyFont="1" applyBorder="1" applyAlignment="1">
      <alignment horizontal="left" vertical="center"/>
    </xf>
    <xf numFmtId="0" fontId="19" fillId="0" borderId="5" xfId="0" applyFont="1" applyBorder="1" applyAlignment="1">
      <alignment horizontal="left" vertical="center"/>
    </xf>
    <xf numFmtId="0" fontId="19" fillId="0" borderId="3" xfId="0" applyFont="1" applyBorder="1" applyAlignment="1">
      <alignment vertical="center" wrapText="1"/>
    </xf>
    <xf numFmtId="0" fontId="20" fillId="0" borderId="4" xfId="0" applyFont="1" applyBorder="1" applyAlignment="1"/>
    <xf numFmtId="0" fontId="20" fillId="0" borderId="5" xfId="0" applyFont="1" applyBorder="1" applyAlignment="1"/>
    <xf numFmtId="0" fontId="19" fillId="0" borderId="3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left" vertical="center" wrapText="1"/>
    </xf>
    <xf numFmtId="0" fontId="19" fillId="0" borderId="4" xfId="0" applyFont="1" applyBorder="1" applyAlignment="1">
      <alignment horizontal="left" vertical="center" wrapText="1"/>
    </xf>
    <xf numFmtId="0" fontId="19" fillId="0" borderId="4" xfId="0" applyFont="1" applyBorder="1" applyAlignment="1">
      <alignment horizontal="center" vertical="center" wrapText="1"/>
    </xf>
    <xf numFmtId="0" fontId="19" fillId="0" borderId="2" xfId="0" applyFont="1" applyBorder="1" applyAlignment="1">
      <alignment horizontal="left" vertical="center" wrapText="1"/>
    </xf>
    <xf numFmtId="0" fontId="19" fillId="0" borderId="7" xfId="0" applyFont="1" applyBorder="1" applyAlignment="1">
      <alignment horizontal="left" vertical="center"/>
    </xf>
    <xf numFmtId="0" fontId="19" fillId="0" borderId="8" xfId="0" applyFont="1" applyBorder="1" applyAlignment="1">
      <alignment horizontal="left" vertical="center"/>
    </xf>
    <xf numFmtId="0" fontId="19" fillId="0" borderId="6" xfId="0" applyFont="1" applyBorder="1" applyAlignment="1">
      <alignment horizontal="left" vertical="center"/>
    </xf>
    <xf numFmtId="0" fontId="19" fillId="0" borderId="3" xfId="0" applyFont="1" applyBorder="1" applyAlignment="1">
      <alignment horizontal="center" vertical="center"/>
    </xf>
    <xf numFmtId="0" fontId="20" fillId="0" borderId="4" xfId="0" applyFont="1" applyBorder="1" applyAlignment="1">
      <alignment vertical="center"/>
    </xf>
    <xf numFmtId="0" fontId="20" fillId="0" borderId="5" xfId="0" applyFont="1" applyBorder="1" applyAlignment="1">
      <alignment vertical="center"/>
    </xf>
    <xf numFmtId="0" fontId="20" fillId="0" borderId="2" xfId="0" applyFont="1" applyBorder="1" applyAlignment="1">
      <alignment horizontal="center"/>
    </xf>
    <xf numFmtId="0" fontId="20" fillId="0" borderId="4" xfId="0" applyFont="1" applyBorder="1" applyAlignment="1">
      <alignment wrapText="1"/>
    </xf>
    <xf numFmtId="0" fontId="20" fillId="0" borderId="5" xfId="0" applyFont="1" applyBorder="1" applyAlignment="1">
      <alignment wrapText="1"/>
    </xf>
    <xf numFmtId="0" fontId="20" fillId="0" borderId="7" xfId="0" applyFont="1" applyBorder="1" applyAlignment="1">
      <alignment wrapText="1"/>
    </xf>
    <xf numFmtId="0" fontId="20" fillId="0" borderId="8" xfId="0" applyFont="1" applyBorder="1" applyAlignment="1">
      <alignment wrapText="1"/>
    </xf>
    <xf numFmtId="0" fontId="20" fillId="0" borderId="6" xfId="0" applyFont="1" applyBorder="1" applyAlignment="1">
      <alignment wrapText="1"/>
    </xf>
    <xf numFmtId="0" fontId="7" fillId="0" borderId="8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19" fillId="0" borderId="2" xfId="0" applyFont="1" applyBorder="1" applyAlignment="1">
      <alignment vertical="center" wrapText="1"/>
    </xf>
    <xf numFmtId="0" fontId="20" fillId="0" borderId="2" xfId="0" applyFont="1" applyBorder="1" applyAlignment="1">
      <alignment wrapText="1"/>
    </xf>
    <xf numFmtId="0" fontId="20" fillId="0" borderId="2" xfId="0" applyFont="1" applyBorder="1" applyAlignment="1">
      <alignment horizontal="left"/>
    </xf>
    <xf numFmtId="0" fontId="30" fillId="0" borderId="2" xfId="0" applyFont="1" applyBorder="1" applyAlignment="1">
      <alignment horizontal="center"/>
    </xf>
    <xf numFmtId="0" fontId="30" fillId="0" borderId="7" xfId="0" applyFont="1" applyBorder="1" applyAlignment="1">
      <alignment horizontal="center"/>
    </xf>
    <xf numFmtId="0" fontId="30" fillId="0" borderId="8" xfId="0" applyFont="1" applyBorder="1" applyAlignment="1">
      <alignment horizontal="center"/>
    </xf>
    <xf numFmtId="0" fontId="30" fillId="0" borderId="6" xfId="0" applyFont="1" applyBorder="1" applyAlignment="1">
      <alignment horizontal="center"/>
    </xf>
    <xf numFmtId="0" fontId="24" fillId="0" borderId="2" xfId="0" applyFont="1" applyBorder="1" applyAlignment="1">
      <alignment horizontal="center"/>
    </xf>
    <xf numFmtId="0" fontId="30" fillId="0" borderId="2" xfId="0" applyFont="1" applyBorder="1" applyAlignment="1">
      <alignment vertical="center" wrapText="1"/>
    </xf>
    <xf numFmtId="0" fontId="30" fillId="0" borderId="2" xfId="0" applyFont="1" applyBorder="1" applyAlignment="1"/>
    <xf numFmtId="49" fontId="30" fillId="0" borderId="2" xfId="0" applyNumberFormat="1" applyFont="1" applyBorder="1" applyAlignment="1">
      <alignment horizontal="center" vertical="center" wrapText="1"/>
    </xf>
    <xf numFmtId="0" fontId="30" fillId="0" borderId="2" xfId="0" applyFont="1" applyBorder="1" applyAlignment="1">
      <alignment wrapText="1"/>
    </xf>
    <xf numFmtId="0" fontId="30" fillId="0" borderId="2" xfId="0" applyFont="1" applyBorder="1" applyAlignment="1">
      <alignment horizontal="center" vertical="center" wrapText="1"/>
    </xf>
    <xf numFmtId="0" fontId="30" fillId="0" borderId="2" xfId="0" applyFont="1" applyBorder="1" applyAlignment="1">
      <alignment horizontal="left" vertical="center" wrapText="1"/>
    </xf>
    <xf numFmtId="0" fontId="30" fillId="0" borderId="7" xfId="0" applyFont="1" applyBorder="1" applyAlignment="1">
      <alignment wrapText="1"/>
    </xf>
    <xf numFmtId="0" fontId="24" fillId="0" borderId="8" xfId="0" applyFont="1" applyBorder="1" applyAlignment="1">
      <alignment wrapText="1"/>
    </xf>
    <xf numFmtId="0" fontId="24" fillId="0" borderId="6" xfId="0" applyFont="1" applyBorder="1" applyAlignment="1">
      <alignment wrapText="1"/>
    </xf>
    <xf numFmtId="0" fontId="30" fillId="0" borderId="3" xfId="0" applyFont="1" applyBorder="1" applyAlignment="1">
      <alignment horizontal="left" vertical="center"/>
    </xf>
    <xf numFmtId="0" fontId="30" fillId="0" borderId="4" xfId="0" applyFont="1" applyBorder="1" applyAlignment="1">
      <alignment horizontal="left" vertical="center"/>
    </xf>
    <xf numFmtId="0" fontId="30" fillId="0" borderId="5" xfId="0" applyFont="1" applyBorder="1" applyAlignment="1">
      <alignment horizontal="left" vertical="center"/>
    </xf>
    <xf numFmtId="0" fontId="30" fillId="0" borderId="3" xfId="0" applyFont="1" applyBorder="1" applyAlignment="1">
      <alignment horizontal="center" vertical="center"/>
    </xf>
    <xf numFmtId="0" fontId="30" fillId="0" borderId="4" xfId="0" applyFont="1" applyBorder="1" applyAlignment="1">
      <alignment horizontal="center" vertical="center"/>
    </xf>
    <xf numFmtId="0" fontId="30" fillId="0" borderId="5" xfId="0" applyFont="1" applyBorder="1" applyAlignment="1">
      <alignment horizontal="center" vertical="center"/>
    </xf>
    <xf numFmtId="0" fontId="26" fillId="0" borderId="8" xfId="0" applyFont="1" applyBorder="1" applyAlignment="1">
      <alignment horizontal="center"/>
    </xf>
    <xf numFmtId="0" fontId="26" fillId="0" borderId="6" xfId="0" applyFont="1" applyBorder="1" applyAlignment="1">
      <alignment horizontal="center"/>
    </xf>
    <xf numFmtId="0" fontId="24" fillId="0" borderId="7" xfId="0" applyFont="1" applyBorder="1" applyAlignment="1">
      <alignment horizontal="center"/>
    </xf>
    <xf numFmtId="0" fontId="24" fillId="0" borderId="8" xfId="0" applyFont="1" applyBorder="1" applyAlignment="1">
      <alignment horizontal="center"/>
    </xf>
    <xf numFmtId="0" fontId="24" fillId="0" borderId="2" xfId="0" applyFont="1" applyBorder="1" applyAlignment="1">
      <alignment wrapText="1"/>
    </xf>
    <xf numFmtId="0" fontId="24" fillId="0" borderId="2" xfId="0" applyFont="1" applyBorder="1" applyAlignment="1"/>
    <xf numFmtId="0" fontId="30" fillId="0" borderId="2" xfId="0" applyFont="1" applyBorder="1" applyAlignment="1">
      <alignment horizontal="left" vertical="center"/>
    </xf>
    <xf numFmtId="0" fontId="24" fillId="0" borderId="2" xfId="0" applyFont="1" applyBorder="1" applyAlignment="1">
      <alignment horizontal="center" wrapText="1"/>
    </xf>
    <xf numFmtId="0" fontId="22" fillId="0" borderId="2" xfId="0" applyFont="1" applyBorder="1" applyAlignment="1">
      <alignment vertical="center" wrapText="1"/>
    </xf>
    <xf numFmtId="0" fontId="23" fillId="0" borderId="2" xfId="0" applyFont="1" applyBorder="1" applyAlignment="1">
      <alignment wrapText="1"/>
    </xf>
    <xf numFmtId="0" fontId="22" fillId="0" borderId="2" xfId="0" applyFont="1" applyBorder="1" applyAlignment="1">
      <alignment horizontal="center" vertical="center" wrapText="1"/>
    </xf>
    <xf numFmtId="0" fontId="22" fillId="0" borderId="2" xfId="0" applyFont="1" applyBorder="1" applyAlignment="1">
      <alignment horizontal="center"/>
    </xf>
    <xf numFmtId="0" fontId="23" fillId="0" borderId="2" xfId="0" applyFont="1" applyBorder="1" applyAlignment="1">
      <alignment horizontal="center"/>
    </xf>
    <xf numFmtId="0" fontId="22" fillId="0" borderId="2" xfId="0" applyFont="1" applyBorder="1" applyAlignment="1"/>
    <xf numFmtId="49" fontId="22" fillId="0" borderId="2" xfId="0" applyNumberFormat="1" applyFont="1" applyBorder="1" applyAlignment="1">
      <alignment horizontal="center" vertical="center" wrapText="1"/>
    </xf>
    <xf numFmtId="0" fontId="22" fillId="0" borderId="2" xfId="0" applyFont="1" applyBorder="1" applyAlignment="1">
      <alignment wrapText="1"/>
    </xf>
    <xf numFmtId="0" fontId="23" fillId="0" borderId="2" xfId="0" applyFont="1" applyBorder="1" applyAlignment="1"/>
    <xf numFmtId="0" fontId="22" fillId="0" borderId="2" xfId="0" applyFont="1" applyBorder="1" applyAlignment="1">
      <alignment horizontal="left" vertical="center" wrapText="1"/>
    </xf>
    <xf numFmtId="0" fontId="30" fillId="0" borderId="2" xfId="0" applyFont="1" applyBorder="1" applyAlignment="1">
      <alignment horizontal="center" vertical="center"/>
    </xf>
    <xf numFmtId="0" fontId="30" fillId="0" borderId="2" xfId="0" applyFont="1" applyBorder="1" applyAlignment="1">
      <alignment horizontal="left"/>
    </xf>
    <xf numFmtId="0" fontId="30" fillId="0" borderId="7" xfId="0" applyFont="1" applyBorder="1" applyAlignment="1">
      <alignment horizontal="left" vertical="center"/>
    </xf>
    <xf numFmtId="0" fontId="24" fillId="0" borderId="8" xfId="0" applyFont="1" applyBorder="1" applyAlignment="1"/>
    <xf numFmtId="0" fontId="24" fillId="0" borderId="6" xfId="0" applyFont="1" applyBorder="1" applyAlignment="1"/>
    <xf numFmtId="0" fontId="24" fillId="0" borderId="6" xfId="0" applyFont="1" applyBorder="1" applyAlignment="1">
      <alignment horizontal="center"/>
    </xf>
    <xf numFmtId="0" fontId="30" fillId="0" borderId="3" xfId="0" applyFont="1" applyBorder="1" applyAlignment="1">
      <alignment vertical="center" wrapText="1"/>
    </xf>
    <xf numFmtId="0" fontId="30" fillId="0" borderId="4" xfId="0" applyFont="1" applyBorder="1" applyAlignment="1">
      <alignment wrapText="1"/>
    </xf>
    <xf numFmtId="0" fontId="30" fillId="0" borderId="5" xfId="0" applyFont="1" applyBorder="1" applyAlignment="1">
      <alignment wrapText="1"/>
    </xf>
    <xf numFmtId="0" fontId="30" fillId="0" borderId="3" xfId="0" applyFont="1" applyBorder="1" applyAlignment="1">
      <alignment horizontal="center" vertical="center" wrapText="1"/>
    </xf>
    <xf numFmtId="0" fontId="24" fillId="0" borderId="4" xfId="0" applyFont="1" applyBorder="1" applyAlignment="1">
      <alignment wrapText="1"/>
    </xf>
    <xf numFmtId="0" fontId="24" fillId="0" borderId="5" xfId="0" applyFont="1" applyBorder="1" applyAlignment="1">
      <alignment wrapText="1"/>
    </xf>
    <xf numFmtId="0" fontId="24" fillId="0" borderId="4" xfId="0" applyFont="1" applyBorder="1" applyAlignment="1">
      <alignment vertical="center"/>
    </xf>
    <xf numFmtId="0" fontId="24" fillId="0" borderId="5" xfId="0" applyFont="1" applyBorder="1" applyAlignment="1">
      <alignment vertical="center"/>
    </xf>
    <xf numFmtId="0" fontId="30" fillId="0" borderId="4" xfId="0" applyFont="1" applyBorder="1" applyAlignment="1">
      <alignment vertical="center" wrapText="1"/>
    </xf>
    <xf numFmtId="0" fontId="30" fillId="0" borderId="4" xfId="0" applyFont="1" applyBorder="1" applyAlignment="1">
      <alignment horizontal="center" vertical="center" wrapText="1"/>
    </xf>
    <xf numFmtId="0" fontId="24" fillId="0" borderId="7" xfId="0" applyFont="1" applyBorder="1" applyAlignment="1">
      <alignment wrapText="1"/>
    </xf>
    <xf numFmtId="0" fontId="30" fillId="0" borderId="5" xfId="0" applyFont="1" applyBorder="1" applyAlignment="1">
      <alignment vertical="center" wrapText="1"/>
    </xf>
    <xf numFmtId="0" fontId="32" fillId="0" borderId="2" xfId="0" applyFont="1" applyBorder="1" applyAlignment="1">
      <alignment horizontal="center"/>
    </xf>
    <xf numFmtId="0" fontId="30" fillId="0" borderId="3" xfId="0" applyFont="1" applyBorder="1" applyAlignment="1">
      <alignment horizontal="left" vertical="center" wrapText="1"/>
    </xf>
    <xf numFmtId="0" fontId="30" fillId="0" borderId="4" xfId="0" applyFont="1" applyBorder="1" applyAlignment="1">
      <alignment horizontal="left" wrapText="1"/>
    </xf>
    <xf numFmtId="0" fontId="30" fillId="0" borderId="5" xfId="0" applyFont="1" applyBorder="1" applyAlignment="1">
      <alignment horizontal="left" wrapText="1"/>
    </xf>
    <xf numFmtId="0" fontId="24" fillId="0" borderId="5" xfId="0" applyFont="1" applyBorder="1" applyAlignment="1">
      <alignment horizontal="left" vertical="center" wrapText="1"/>
    </xf>
    <xf numFmtId="0" fontId="30" fillId="0" borderId="7" xfId="0" applyFont="1" applyBorder="1" applyAlignment="1"/>
    <xf numFmtId="0" fontId="24" fillId="0" borderId="2" xfId="0" applyFont="1" applyBorder="1" applyAlignment="1">
      <alignment horizontal="center" vertical="center" wrapText="1"/>
    </xf>
    <xf numFmtId="0" fontId="24" fillId="0" borderId="4" xfId="0" applyFont="1" applyBorder="1" applyAlignment="1"/>
    <xf numFmtId="0" fontId="24" fillId="0" borderId="5" xfId="0" applyFont="1" applyBorder="1" applyAlignment="1"/>
    <xf numFmtId="0" fontId="30" fillId="0" borderId="5" xfId="0" applyFont="1" applyBorder="1" applyAlignment="1">
      <alignment horizontal="center" vertical="center" wrapText="1"/>
    </xf>
    <xf numFmtId="0" fontId="30" fillId="0" borderId="2" xfId="0" applyFont="1" applyBorder="1" applyAlignment="1">
      <alignment horizontal="justify" vertical="center" wrapText="1"/>
    </xf>
    <xf numFmtId="0" fontId="30" fillId="0" borderId="3" xfId="0" applyFont="1" applyBorder="1" applyAlignment="1">
      <alignment horizontal="justify" vertical="center" wrapText="1"/>
    </xf>
    <xf numFmtId="0" fontId="24" fillId="0" borderId="5" xfId="0" applyFont="1" applyBorder="1" applyAlignment="1">
      <alignment horizontal="justify" vertical="center" wrapText="1"/>
    </xf>
    <xf numFmtId="0" fontId="24" fillId="0" borderId="5" xfId="0" applyFont="1" applyBorder="1" applyAlignment="1">
      <alignment horizontal="center" vertical="center" wrapText="1"/>
    </xf>
    <xf numFmtId="0" fontId="24" fillId="0" borderId="5" xfId="0" applyFont="1" applyBorder="1" applyAlignment="1">
      <alignment horizontal="center"/>
    </xf>
    <xf numFmtId="0" fontId="24" fillId="0" borderId="7" xfId="0" applyFont="1" applyBorder="1" applyAlignment="1"/>
    <xf numFmtId="0" fontId="26" fillId="0" borderId="8" xfId="0" applyFont="1" applyBorder="1" applyAlignment="1"/>
    <xf numFmtId="0" fontId="26" fillId="0" borderId="6" xfId="0" applyFont="1" applyBorder="1" applyAlignment="1"/>
    <xf numFmtId="0" fontId="30" fillId="0" borderId="2" xfId="0" applyFont="1" applyBorder="1" applyAlignment="1">
      <alignment vertical="center"/>
    </xf>
    <xf numFmtId="0" fontId="24" fillId="0" borderId="2" xfId="0" applyFont="1" applyBorder="1" applyAlignment="1">
      <alignment horizontal="justify" vertical="center" wrapText="1"/>
    </xf>
    <xf numFmtId="0" fontId="26" fillId="0" borderId="5" xfId="0" applyFont="1" applyBorder="1" applyAlignment="1">
      <alignment horizontal="left" vertical="center"/>
    </xf>
    <xf numFmtId="0" fontId="26" fillId="0" borderId="5" xfId="0" applyFont="1" applyBorder="1" applyAlignment="1">
      <alignment horizontal="center"/>
    </xf>
    <xf numFmtId="0" fontId="26" fillId="0" borderId="7" xfId="0" applyFont="1" applyBorder="1" applyAlignment="1">
      <alignment horizontal="left" vertical="center"/>
    </xf>
    <xf numFmtId="0" fontId="30" fillId="0" borderId="4" xfId="0" applyFont="1" applyBorder="1" applyAlignment="1">
      <alignment horizontal="left" vertical="center" wrapText="1"/>
    </xf>
    <xf numFmtId="0" fontId="30" fillId="0" borderId="5" xfId="0" applyFont="1" applyBorder="1" applyAlignment="1">
      <alignment horizontal="left" vertical="center" wrapText="1"/>
    </xf>
    <xf numFmtId="0" fontId="24" fillId="0" borderId="4" xfId="0" applyFont="1" applyBorder="1" applyAlignment="1">
      <alignment vertical="center" wrapText="1"/>
    </xf>
    <xf numFmtId="0" fontId="24" fillId="0" borderId="5" xfId="0" applyFont="1" applyBorder="1" applyAlignment="1">
      <alignment vertical="center" wrapText="1"/>
    </xf>
    <xf numFmtId="0" fontId="26" fillId="0" borderId="8" xfId="0" applyFont="1" applyBorder="1" applyAlignment="1">
      <alignment wrapText="1"/>
    </xf>
    <xf numFmtId="0" fontId="26" fillId="0" borderId="6" xfId="0" applyFont="1" applyBorder="1" applyAlignment="1">
      <alignment wrapText="1"/>
    </xf>
    <xf numFmtId="0" fontId="12" fillId="0" borderId="3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12" fillId="0" borderId="5" xfId="0" applyFont="1" applyBorder="1" applyAlignment="1">
      <alignment vertical="center"/>
    </xf>
    <xf numFmtId="0" fontId="12" fillId="0" borderId="3" xfId="0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4" fillId="0" borderId="2" xfId="0" applyFont="1" applyBorder="1" applyAlignment="1"/>
    <xf numFmtId="0" fontId="12" fillId="0" borderId="3" xfId="0" applyFont="1" applyBorder="1" applyAlignment="1">
      <alignment horizontal="left" vertical="center"/>
    </xf>
    <xf numFmtId="0" fontId="12" fillId="0" borderId="4" xfId="0" applyFont="1" applyBorder="1" applyAlignment="1">
      <alignment horizontal="left" vertical="center"/>
    </xf>
    <xf numFmtId="0" fontId="12" fillId="0" borderId="5" xfId="0" applyFont="1" applyBorder="1" applyAlignment="1">
      <alignment horizontal="left" vertical="center"/>
    </xf>
    <xf numFmtId="0" fontId="12" fillId="0" borderId="2" xfId="0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/>
    </xf>
    <xf numFmtId="0" fontId="12" fillId="0" borderId="2" xfId="0" applyFont="1" applyBorder="1" applyAlignment="1">
      <alignment horizontal="left" vertical="center" wrapText="1"/>
    </xf>
    <xf numFmtId="49" fontId="12" fillId="0" borderId="2" xfId="0" applyNumberFormat="1" applyFont="1" applyBorder="1" applyAlignment="1">
      <alignment horizontal="center" vertical="center" wrapText="1"/>
    </xf>
    <xf numFmtId="0" fontId="12" fillId="0" borderId="3" xfId="0" applyFont="1" applyBorder="1" applyAlignment="1">
      <alignment vertical="center" wrapText="1"/>
    </xf>
    <xf numFmtId="0" fontId="12" fillId="0" borderId="4" xfId="0" applyFont="1" applyBorder="1" applyAlignment="1">
      <alignment wrapText="1"/>
    </xf>
    <xf numFmtId="0" fontId="12" fillId="0" borderId="5" xfId="0" applyFont="1" applyBorder="1" applyAlignment="1">
      <alignment wrapText="1"/>
    </xf>
    <xf numFmtId="0" fontId="12" fillId="0" borderId="3" xfId="0" applyFont="1" applyBorder="1" applyAlignment="1">
      <alignment horizontal="center" vertical="center" wrapText="1"/>
    </xf>
    <xf numFmtId="0" fontId="12" fillId="0" borderId="5" xfId="0" applyFont="1" applyBorder="1" applyAlignment="1">
      <alignment vertical="center" wrapText="1"/>
    </xf>
    <xf numFmtId="12" fontId="12" fillId="0" borderId="3" xfId="0" applyNumberFormat="1" applyFont="1" applyBorder="1" applyAlignment="1">
      <alignment vertical="center" wrapText="1"/>
    </xf>
    <xf numFmtId="12" fontId="12" fillId="0" borderId="4" xfId="0" applyNumberFormat="1" applyFont="1" applyBorder="1" applyAlignment="1">
      <alignment wrapText="1"/>
    </xf>
    <xf numFmtId="12" fontId="12" fillId="0" borderId="5" xfId="0" applyNumberFormat="1" applyFont="1" applyBorder="1" applyAlignment="1">
      <alignment wrapText="1"/>
    </xf>
    <xf numFmtId="0" fontId="24" fillId="0" borderId="7" xfId="0" applyFont="1" applyBorder="1" applyAlignment="1">
      <alignment horizontal="left"/>
    </xf>
    <xf numFmtId="0" fontId="22" fillId="0" borderId="10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 wrapText="1"/>
    </xf>
    <xf numFmtId="0" fontId="22" fillId="0" borderId="11" xfId="0" applyFont="1" applyBorder="1" applyAlignment="1">
      <alignment horizontal="center" vertical="center" wrapText="1"/>
    </xf>
    <xf numFmtId="0" fontId="22" fillId="0" borderId="10" xfId="0" applyFont="1" applyBorder="1" applyAlignment="1">
      <alignment horizontal="center" vertical="center"/>
    </xf>
    <xf numFmtId="0" fontId="22" fillId="0" borderId="15" xfId="0" applyFont="1" applyBorder="1" applyAlignment="1">
      <alignment horizontal="center" vertical="center"/>
    </xf>
    <xf numFmtId="0" fontId="22" fillId="0" borderId="11" xfId="0" applyFont="1" applyBorder="1" applyAlignment="1">
      <alignment horizontal="center" vertical="center"/>
    </xf>
    <xf numFmtId="0" fontId="23" fillId="0" borderId="12" xfId="0" applyFont="1" applyBorder="1" applyAlignment="1"/>
    <xf numFmtId="0" fontId="36" fillId="0" borderId="13" xfId="0" applyFont="1" applyBorder="1" applyAlignment="1"/>
    <xf numFmtId="0" fontId="36" fillId="0" borderId="14" xfId="0" applyFont="1" applyBorder="1" applyAlignment="1"/>
    <xf numFmtId="0" fontId="22" fillId="0" borderId="12" xfId="0" applyFont="1" applyBorder="1" applyAlignment="1">
      <alignment vertical="center"/>
    </xf>
    <xf numFmtId="0" fontId="22" fillId="0" borderId="12" xfId="0" applyFont="1" applyBorder="1" applyAlignment="1">
      <alignment horizontal="left" vertical="center" wrapText="1"/>
    </xf>
    <xf numFmtId="0" fontId="36" fillId="0" borderId="13" xfId="0" applyFont="1" applyBorder="1" applyAlignment="1">
      <alignment horizontal="left"/>
    </xf>
    <xf numFmtId="0" fontId="36" fillId="0" borderId="14" xfId="0" applyFont="1" applyBorder="1" applyAlignment="1">
      <alignment horizontal="left"/>
    </xf>
    <xf numFmtId="0" fontId="35" fillId="0" borderId="10" xfId="0" applyFont="1" applyBorder="1" applyAlignment="1">
      <alignment horizontal="center" vertical="center"/>
    </xf>
    <xf numFmtId="0" fontId="36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7"/>
  <sheetViews>
    <sheetView view="pageBreakPreview" zoomScale="47" zoomScaleNormal="100" zoomScaleSheetLayoutView="47" workbookViewId="0">
      <selection activeCell="A3" sqref="A3"/>
    </sheetView>
  </sheetViews>
  <sheetFormatPr defaultRowHeight="15" x14ac:dyDescent="0.25"/>
  <cols>
    <col min="1" max="1" width="85.7109375" style="5" customWidth="1"/>
    <col min="2" max="2" width="30.7109375" style="5" customWidth="1"/>
    <col min="3" max="3" width="75.7109375" customWidth="1"/>
    <col min="4" max="8" width="30.7109375" style="4" customWidth="1"/>
    <col min="9" max="9" width="40.7109375" style="4" customWidth="1"/>
  </cols>
  <sheetData>
    <row r="1" spans="1:10" ht="49.5" customHeight="1" x14ac:dyDescent="0.7">
      <c r="A1" s="111"/>
      <c r="B1" s="112"/>
      <c r="C1" s="132" t="s">
        <v>355</v>
      </c>
      <c r="D1" s="133"/>
      <c r="E1" s="133"/>
      <c r="F1" s="113"/>
      <c r="G1" s="113"/>
      <c r="H1" s="113"/>
      <c r="I1" s="114" t="s">
        <v>317</v>
      </c>
    </row>
    <row r="2" spans="1:10" ht="47.25" thickBot="1" x14ac:dyDescent="0.6">
      <c r="A2" s="111"/>
      <c r="B2" s="115"/>
      <c r="C2" s="115" t="s">
        <v>351</v>
      </c>
      <c r="D2" s="113"/>
      <c r="E2" s="113"/>
      <c r="F2" s="113"/>
      <c r="G2" s="113"/>
      <c r="H2" s="113" t="s">
        <v>408</v>
      </c>
      <c r="I2" s="113"/>
    </row>
    <row r="3" spans="1:10" ht="89.25" customHeight="1" thickBot="1" x14ac:dyDescent="0.3">
      <c r="A3" s="116" t="s">
        <v>0</v>
      </c>
      <c r="B3" s="116" t="s">
        <v>1</v>
      </c>
      <c r="C3" s="116" t="s">
        <v>2</v>
      </c>
      <c r="D3" s="116" t="s">
        <v>3</v>
      </c>
      <c r="E3" s="116" t="s">
        <v>4</v>
      </c>
      <c r="F3" s="116" t="s">
        <v>5</v>
      </c>
      <c r="G3" s="116" t="s">
        <v>6</v>
      </c>
      <c r="H3" s="116" t="s">
        <v>7</v>
      </c>
      <c r="I3" s="117" t="s">
        <v>8</v>
      </c>
      <c r="J3" s="1"/>
    </row>
    <row r="4" spans="1:10" ht="60" customHeight="1" thickBot="1" x14ac:dyDescent="0.6">
      <c r="A4" s="199" t="s">
        <v>9</v>
      </c>
      <c r="B4" s="199"/>
      <c r="C4" s="199"/>
      <c r="D4" s="199"/>
      <c r="E4" s="199"/>
      <c r="F4" s="199"/>
      <c r="G4" s="199"/>
      <c r="H4" s="199"/>
      <c r="I4" s="199"/>
    </row>
    <row r="5" spans="1:10" ht="60" customHeight="1" thickBot="1" x14ac:dyDescent="0.6">
      <c r="A5" s="200" t="s">
        <v>368</v>
      </c>
      <c r="B5" s="201">
        <v>110</v>
      </c>
      <c r="C5" s="118" t="s">
        <v>420</v>
      </c>
      <c r="D5" s="119">
        <v>45</v>
      </c>
      <c r="E5" s="119">
        <v>45</v>
      </c>
      <c r="F5" s="119">
        <v>4.18</v>
      </c>
      <c r="G5" s="119">
        <v>0.45</v>
      </c>
      <c r="H5" s="119">
        <v>31.3</v>
      </c>
      <c r="I5" s="119">
        <v>142.65</v>
      </c>
    </row>
    <row r="6" spans="1:10" ht="60" customHeight="1" thickBot="1" x14ac:dyDescent="0.6">
      <c r="A6" s="200"/>
      <c r="B6" s="201"/>
      <c r="C6" s="118" t="s">
        <v>11</v>
      </c>
      <c r="D6" s="119">
        <v>4</v>
      </c>
      <c r="E6" s="119">
        <v>4</v>
      </c>
      <c r="F6" s="119">
        <v>0.01</v>
      </c>
      <c r="G6" s="119">
        <v>3.14</v>
      </c>
      <c r="H6" s="119">
        <v>0.02</v>
      </c>
      <c r="I6" s="119">
        <v>29.36</v>
      </c>
    </row>
    <row r="7" spans="1:10" ht="60" customHeight="1" thickBot="1" x14ac:dyDescent="0.6">
      <c r="A7" s="202"/>
      <c r="B7" s="203"/>
      <c r="C7" s="203"/>
      <c r="D7" s="203"/>
      <c r="E7" s="204"/>
      <c r="F7" s="120">
        <f>SUM(F5:F6)</f>
        <v>4.1899999999999995</v>
      </c>
      <c r="G7" s="120">
        <f>SUM(G5:G6)</f>
        <v>3.5900000000000003</v>
      </c>
      <c r="H7" s="120">
        <f>SUM(H5:H6)</f>
        <v>31.32</v>
      </c>
      <c r="I7" s="120">
        <f>SUM(I5:I6)</f>
        <v>172.01</v>
      </c>
    </row>
    <row r="8" spans="1:10" ht="60" customHeight="1" thickBot="1" x14ac:dyDescent="0.6">
      <c r="A8" s="206" t="s">
        <v>124</v>
      </c>
      <c r="B8" s="205" t="s">
        <v>356</v>
      </c>
      <c r="C8" s="118" t="s">
        <v>12</v>
      </c>
      <c r="D8" s="121">
        <v>25</v>
      </c>
      <c r="E8" s="121">
        <v>25</v>
      </c>
      <c r="F8" s="121">
        <v>1.77</v>
      </c>
      <c r="G8" s="121">
        <v>0.27</v>
      </c>
      <c r="H8" s="121">
        <v>11.6</v>
      </c>
      <c r="I8" s="121">
        <v>57.25</v>
      </c>
    </row>
    <row r="9" spans="1:10" ht="60" customHeight="1" thickBot="1" x14ac:dyDescent="0.6">
      <c r="A9" s="207"/>
      <c r="B9" s="201"/>
      <c r="C9" s="118" t="s">
        <v>11</v>
      </c>
      <c r="D9" s="119">
        <v>6</v>
      </c>
      <c r="E9" s="119">
        <v>6</v>
      </c>
      <c r="F9" s="119">
        <v>0.02</v>
      </c>
      <c r="G9" s="119">
        <v>4.71</v>
      </c>
      <c r="H9" s="119">
        <v>0.03</v>
      </c>
      <c r="I9" s="119">
        <v>44.04</v>
      </c>
    </row>
    <row r="10" spans="1:10" ht="60" customHeight="1" thickBot="1" x14ac:dyDescent="0.6">
      <c r="A10" s="202"/>
      <c r="B10" s="203"/>
      <c r="C10" s="203"/>
      <c r="D10" s="203"/>
      <c r="E10" s="204"/>
      <c r="F10" s="120">
        <f t="shared" ref="F10:I10" si="0">SUM(F8:F9)</f>
        <v>1.79</v>
      </c>
      <c r="G10" s="120">
        <f t="shared" si="0"/>
        <v>4.9800000000000004</v>
      </c>
      <c r="H10" s="120">
        <f t="shared" si="0"/>
        <v>11.629999999999999</v>
      </c>
      <c r="I10" s="120">
        <f t="shared" si="0"/>
        <v>101.28999999999999</v>
      </c>
    </row>
    <row r="11" spans="1:10" ht="60" customHeight="1" thickBot="1" x14ac:dyDescent="0.6">
      <c r="A11" s="200" t="s">
        <v>380</v>
      </c>
      <c r="B11" s="201">
        <v>150</v>
      </c>
      <c r="C11" s="118" t="s">
        <v>380</v>
      </c>
      <c r="D11" s="119">
        <v>10</v>
      </c>
      <c r="E11" s="119">
        <v>10</v>
      </c>
      <c r="F11" s="119"/>
      <c r="G11" s="119"/>
      <c r="H11" s="119">
        <v>9.1999999999999993</v>
      </c>
      <c r="I11" s="119">
        <v>36.799999999999997</v>
      </c>
    </row>
    <row r="12" spans="1:10" ht="60" customHeight="1" thickBot="1" x14ac:dyDescent="0.6">
      <c r="A12" s="200"/>
      <c r="B12" s="201"/>
      <c r="C12" s="118" t="s">
        <v>44</v>
      </c>
      <c r="D12" s="119">
        <v>5</v>
      </c>
      <c r="E12" s="119">
        <v>5</v>
      </c>
      <c r="F12" s="119"/>
      <c r="G12" s="119"/>
      <c r="H12" s="119">
        <v>4.7699999999999996</v>
      </c>
      <c r="I12" s="119">
        <v>19.5</v>
      </c>
    </row>
    <row r="13" spans="1:10" ht="60" customHeight="1" thickBot="1" x14ac:dyDescent="0.6">
      <c r="A13" s="202"/>
      <c r="B13" s="203"/>
      <c r="C13" s="203"/>
      <c r="D13" s="203"/>
      <c r="E13" s="204"/>
      <c r="F13" s="120">
        <f t="shared" ref="F13:I13" si="1">SUM(F11:F12)</f>
        <v>0</v>
      </c>
      <c r="G13" s="120">
        <f t="shared" si="1"/>
        <v>0</v>
      </c>
      <c r="H13" s="120">
        <f t="shared" si="1"/>
        <v>13.969999999999999</v>
      </c>
      <c r="I13" s="120">
        <f t="shared" si="1"/>
        <v>56.3</v>
      </c>
    </row>
    <row r="14" spans="1:10" ht="60" customHeight="1" thickBot="1" x14ac:dyDescent="0.6">
      <c r="A14" s="196" t="s">
        <v>31</v>
      </c>
      <c r="B14" s="197"/>
      <c r="C14" s="197"/>
      <c r="D14" s="197"/>
      <c r="E14" s="198"/>
      <c r="F14" s="120">
        <f>F7+F10</f>
        <v>5.9799999999999995</v>
      </c>
      <c r="G14" s="120">
        <f>G7+G10</f>
        <v>8.57</v>
      </c>
      <c r="H14" s="120">
        <f>H7+H10+H13</f>
        <v>56.92</v>
      </c>
      <c r="I14" s="120">
        <f>I7+I10+I13</f>
        <v>329.59999999999997</v>
      </c>
    </row>
    <row r="15" spans="1:10" ht="60" customHeight="1" thickBot="1" x14ac:dyDescent="0.6">
      <c r="A15" s="196" t="s">
        <v>15</v>
      </c>
      <c r="B15" s="197"/>
      <c r="C15" s="197"/>
      <c r="D15" s="197"/>
      <c r="E15" s="197"/>
      <c r="F15" s="197"/>
      <c r="G15" s="197"/>
      <c r="H15" s="197"/>
      <c r="I15" s="198"/>
    </row>
    <row r="16" spans="1:10" ht="60" customHeight="1" thickBot="1" x14ac:dyDescent="0.6">
      <c r="A16" s="122" t="s">
        <v>50</v>
      </c>
      <c r="B16" s="117">
        <v>125</v>
      </c>
      <c r="C16" s="118" t="s">
        <v>16</v>
      </c>
      <c r="D16" s="119">
        <v>125</v>
      </c>
      <c r="E16" s="119">
        <v>125</v>
      </c>
      <c r="F16" s="119"/>
      <c r="G16" s="119"/>
      <c r="H16" s="123">
        <v>8.75</v>
      </c>
      <c r="I16" s="124">
        <v>35</v>
      </c>
      <c r="J16" s="3"/>
    </row>
    <row r="17" spans="1:9" ht="60" customHeight="1" thickBot="1" x14ac:dyDescent="0.6">
      <c r="A17" s="202" t="s">
        <v>17</v>
      </c>
      <c r="B17" s="203"/>
      <c r="C17" s="203"/>
      <c r="D17" s="203"/>
      <c r="E17" s="203"/>
      <c r="F17" s="203"/>
      <c r="G17" s="203"/>
      <c r="H17" s="203"/>
      <c r="I17" s="204"/>
    </row>
    <row r="18" spans="1:9" ht="60" customHeight="1" thickBot="1" x14ac:dyDescent="0.6">
      <c r="A18" s="212" t="s">
        <v>306</v>
      </c>
      <c r="B18" s="211">
        <v>35</v>
      </c>
      <c r="C18" s="118" t="s">
        <v>307</v>
      </c>
      <c r="D18" s="119">
        <v>35</v>
      </c>
      <c r="E18" s="119">
        <v>35</v>
      </c>
      <c r="F18" s="119">
        <v>0.25</v>
      </c>
      <c r="G18" s="119"/>
      <c r="H18" s="119">
        <v>0.95</v>
      </c>
      <c r="I18" s="119">
        <v>4.9000000000000004</v>
      </c>
    </row>
    <row r="19" spans="1:9" ht="60" customHeight="1" thickBot="1" x14ac:dyDescent="0.6">
      <c r="A19" s="213"/>
      <c r="B19" s="214"/>
      <c r="C19" s="118" t="s">
        <v>21</v>
      </c>
      <c r="D19" s="119">
        <v>5</v>
      </c>
      <c r="E19" s="119">
        <v>4</v>
      </c>
      <c r="F19" s="119">
        <v>0.06</v>
      </c>
      <c r="G19" s="119"/>
      <c r="H19" s="119">
        <v>0.37</v>
      </c>
      <c r="I19" s="119">
        <v>1.7</v>
      </c>
    </row>
    <row r="20" spans="1:9" ht="60" customHeight="1" thickBot="1" x14ac:dyDescent="0.6">
      <c r="A20" s="213"/>
      <c r="B20" s="214"/>
      <c r="C20" s="118" t="s">
        <v>19</v>
      </c>
      <c r="D20" s="119">
        <v>3</v>
      </c>
      <c r="E20" s="119">
        <v>3</v>
      </c>
      <c r="F20" s="119"/>
      <c r="G20" s="119">
        <v>2.81</v>
      </c>
      <c r="H20" s="119"/>
      <c r="I20" s="119">
        <v>26.19</v>
      </c>
    </row>
    <row r="21" spans="1:9" ht="60" customHeight="1" thickBot="1" x14ac:dyDescent="0.6">
      <c r="A21" s="202"/>
      <c r="B21" s="203"/>
      <c r="C21" s="203"/>
      <c r="D21" s="203"/>
      <c r="E21" s="204"/>
      <c r="F21" s="120">
        <f>SUM(F18:F20)</f>
        <v>0.31</v>
      </c>
      <c r="G21" s="120">
        <f t="shared" ref="G21:I21" si="2">SUM(G18:G20)</f>
        <v>2.81</v>
      </c>
      <c r="H21" s="120">
        <f t="shared" si="2"/>
        <v>1.3199999999999998</v>
      </c>
      <c r="I21" s="120">
        <f t="shared" si="2"/>
        <v>32.79</v>
      </c>
    </row>
    <row r="22" spans="1:9" ht="60" customHeight="1" thickBot="1" x14ac:dyDescent="0.6">
      <c r="A22" s="215" t="s">
        <v>365</v>
      </c>
      <c r="B22" s="205" t="s">
        <v>40</v>
      </c>
      <c r="C22" s="118" t="s">
        <v>366</v>
      </c>
      <c r="D22" s="119">
        <v>25</v>
      </c>
      <c r="E22" s="119">
        <v>25</v>
      </c>
      <c r="F22" s="119">
        <v>12.06</v>
      </c>
      <c r="G22" s="119">
        <v>2.75</v>
      </c>
      <c r="H22" s="119"/>
      <c r="I22" s="119">
        <v>52.5</v>
      </c>
    </row>
    <row r="23" spans="1:9" ht="60" customHeight="1" thickBot="1" x14ac:dyDescent="0.6">
      <c r="A23" s="215"/>
      <c r="B23" s="205"/>
      <c r="C23" s="118" t="s">
        <v>35</v>
      </c>
      <c r="D23" s="119">
        <v>4</v>
      </c>
      <c r="E23" s="119">
        <v>4</v>
      </c>
      <c r="F23" s="119">
        <v>0.25</v>
      </c>
      <c r="G23" s="119">
        <v>0.04</v>
      </c>
      <c r="H23" s="119">
        <v>2.84</v>
      </c>
      <c r="I23" s="119">
        <v>13.04</v>
      </c>
    </row>
    <row r="24" spans="1:9" ht="60" customHeight="1" thickBot="1" x14ac:dyDescent="0.6">
      <c r="A24" s="215"/>
      <c r="B24" s="205"/>
      <c r="C24" s="118" t="s">
        <v>20</v>
      </c>
      <c r="D24" s="119">
        <v>80</v>
      </c>
      <c r="E24" s="119">
        <v>56</v>
      </c>
      <c r="F24" s="119">
        <v>1</v>
      </c>
      <c r="G24" s="119">
        <v>0.22</v>
      </c>
      <c r="H24" s="119">
        <v>9.1199999999999992</v>
      </c>
      <c r="I24" s="119">
        <v>44.8</v>
      </c>
    </row>
    <row r="25" spans="1:9" ht="60" customHeight="1" thickBot="1" x14ac:dyDescent="0.6">
      <c r="A25" s="215"/>
      <c r="B25" s="205"/>
      <c r="C25" s="118" t="s">
        <v>21</v>
      </c>
      <c r="D25" s="119">
        <v>8</v>
      </c>
      <c r="E25" s="119">
        <v>7</v>
      </c>
      <c r="F25" s="119">
        <v>0.09</v>
      </c>
      <c r="G25" s="119"/>
      <c r="H25" s="119">
        <v>0.64</v>
      </c>
      <c r="I25" s="119">
        <v>2.9</v>
      </c>
    </row>
    <row r="26" spans="1:9" ht="60" customHeight="1" thickBot="1" x14ac:dyDescent="0.6">
      <c r="A26" s="215"/>
      <c r="B26" s="205"/>
      <c r="C26" s="118" t="s">
        <v>22</v>
      </c>
      <c r="D26" s="119">
        <v>11</v>
      </c>
      <c r="E26" s="119">
        <v>9</v>
      </c>
      <c r="F26" s="119">
        <v>0.02</v>
      </c>
      <c r="G26" s="119"/>
      <c r="H26" s="119">
        <v>0.65</v>
      </c>
      <c r="I26" s="119">
        <v>3.04</v>
      </c>
    </row>
    <row r="27" spans="1:9" ht="60" customHeight="1" thickBot="1" x14ac:dyDescent="0.6">
      <c r="A27" s="202"/>
      <c r="B27" s="203"/>
      <c r="C27" s="203"/>
      <c r="D27" s="203"/>
      <c r="E27" s="204"/>
      <c r="F27" s="120">
        <f>SUM(F22:F26)</f>
        <v>13.42</v>
      </c>
      <c r="G27" s="120">
        <f>SUM(G22:G26)</f>
        <v>3.0100000000000002</v>
      </c>
      <c r="H27" s="120">
        <f>SUM(H22:H26)</f>
        <v>13.25</v>
      </c>
      <c r="I27" s="120">
        <f>SUM(I22:I26)</f>
        <v>116.28</v>
      </c>
    </row>
    <row r="28" spans="1:9" ht="60" customHeight="1" thickBot="1" x14ac:dyDescent="0.6">
      <c r="A28" s="208" t="s">
        <v>229</v>
      </c>
      <c r="B28" s="211">
        <v>200</v>
      </c>
      <c r="C28" s="125" t="s">
        <v>231</v>
      </c>
      <c r="D28" s="119">
        <v>48</v>
      </c>
      <c r="E28" s="119">
        <v>48</v>
      </c>
      <c r="F28" s="119">
        <v>9.6</v>
      </c>
      <c r="G28" s="119">
        <v>4.7</v>
      </c>
      <c r="H28" s="119"/>
      <c r="I28" s="119">
        <v>80.64</v>
      </c>
    </row>
    <row r="29" spans="1:9" ht="60" customHeight="1" thickBot="1" x14ac:dyDescent="0.3">
      <c r="A29" s="209"/>
      <c r="B29" s="209"/>
      <c r="C29" s="126" t="s">
        <v>160</v>
      </c>
      <c r="D29" s="127">
        <v>260</v>
      </c>
      <c r="E29" s="127">
        <v>210</v>
      </c>
      <c r="F29" s="127">
        <v>3.78</v>
      </c>
      <c r="G29" s="127">
        <v>0.21</v>
      </c>
      <c r="H29" s="127">
        <v>9.8699999999999992</v>
      </c>
      <c r="I29" s="127">
        <v>56.7</v>
      </c>
    </row>
    <row r="30" spans="1:9" ht="60" customHeight="1" thickBot="1" x14ac:dyDescent="0.3">
      <c r="A30" s="209"/>
      <c r="B30" s="209"/>
      <c r="C30" s="125" t="s">
        <v>157</v>
      </c>
      <c r="D30" s="128">
        <v>20</v>
      </c>
      <c r="E30" s="128">
        <v>16</v>
      </c>
      <c r="F30" s="128">
        <v>0.05</v>
      </c>
      <c r="G30" s="128">
        <v>0.02</v>
      </c>
      <c r="H30" s="128">
        <v>1.1499999999999999</v>
      </c>
      <c r="I30" s="128">
        <v>5.4</v>
      </c>
    </row>
    <row r="31" spans="1:9" ht="60" customHeight="1" thickBot="1" x14ac:dyDescent="0.3">
      <c r="A31" s="209"/>
      <c r="B31" s="209"/>
      <c r="C31" s="125" t="s">
        <v>158</v>
      </c>
      <c r="D31" s="128">
        <v>13</v>
      </c>
      <c r="E31" s="128">
        <v>10</v>
      </c>
      <c r="F31" s="128">
        <v>0.14000000000000001</v>
      </c>
      <c r="G31" s="128"/>
      <c r="H31" s="128">
        <v>0.91</v>
      </c>
      <c r="I31" s="128">
        <v>4.0999999999999996</v>
      </c>
    </row>
    <row r="32" spans="1:9" ht="60" customHeight="1" thickBot="1" x14ac:dyDescent="0.3">
      <c r="A32" s="209"/>
      <c r="B32" s="209"/>
      <c r="C32" s="125" t="s">
        <v>189</v>
      </c>
      <c r="D32" s="128">
        <v>4</v>
      </c>
      <c r="E32" s="128">
        <v>4</v>
      </c>
      <c r="F32" s="128">
        <v>0.16</v>
      </c>
      <c r="G32" s="128"/>
      <c r="H32" s="128">
        <v>0.8</v>
      </c>
      <c r="I32" s="128">
        <v>3.84</v>
      </c>
    </row>
    <row r="33" spans="1:9" ht="60" customHeight="1" thickBot="1" x14ac:dyDescent="0.3">
      <c r="A33" s="209"/>
      <c r="B33" s="209"/>
      <c r="C33" s="125" t="s">
        <v>141</v>
      </c>
      <c r="D33" s="128">
        <v>2</v>
      </c>
      <c r="E33" s="128">
        <v>2</v>
      </c>
      <c r="F33" s="128"/>
      <c r="G33" s="128">
        <v>1.88</v>
      </c>
      <c r="H33" s="128"/>
      <c r="I33" s="128">
        <v>17.46</v>
      </c>
    </row>
    <row r="34" spans="1:9" ht="60" customHeight="1" thickBot="1" x14ac:dyDescent="0.3">
      <c r="A34" s="210"/>
      <c r="B34" s="210"/>
      <c r="C34" s="125" t="s">
        <v>142</v>
      </c>
      <c r="D34" s="128">
        <v>4</v>
      </c>
      <c r="E34" s="128">
        <v>4</v>
      </c>
      <c r="F34" s="128">
        <v>0.02</v>
      </c>
      <c r="G34" s="128">
        <v>3.14</v>
      </c>
      <c r="H34" s="128">
        <v>0.02</v>
      </c>
      <c r="I34" s="128">
        <v>29.36</v>
      </c>
    </row>
    <row r="35" spans="1:9" ht="60" customHeight="1" thickBot="1" x14ac:dyDescent="0.6">
      <c r="A35" s="202"/>
      <c r="B35" s="203"/>
      <c r="C35" s="203"/>
      <c r="D35" s="203"/>
      <c r="E35" s="204"/>
      <c r="F35" s="120">
        <f>SUM(F28:F34)</f>
        <v>13.75</v>
      </c>
      <c r="G35" s="120">
        <f>SUM(G28:G34)</f>
        <v>9.9499999999999993</v>
      </c>
      <c r="H35" s="120">
        <f>SUM(H28:H34)</f>
        <v>12.75</v>
      </c>
      <c r="I35" s="120">
        <f>SUM(I28:I34)</f>
        <v>197.5</v>
      </c>
    </row>
    <row r="36" spans="1:9" ht="60" customHeight="1" thickBot="1" x14ac:dyDescent="0.6">
      <c r="A36" s="215" t="s">
        <v>48</v>
      </c>
      <c r="B36" s="201">
        <v>150</v>
      </c>
      <c r="C36" s="118" t="s">
        <v>421</v>
      </c>
      <c r="D36" s="119">
        <v>8</v>
      </c>
      <c r="E36" s="119">
        <v>8</v>
      </c>
      <c r="F36" s="119">
        <v>0.18</v>
      </c>
      <c r="G36" s="119"/>
      <c r="H36" s="119">
        <v>3.84</v>
      </c>
      <c r="I36" s="119">
        <v>15.92</v>
      </c>
    </row>
    <row r="37" spans="1:9" ht="60" customHeight="1" thickBot="1" x14ac:dyDescent="0.6">
      <c r="A37" s="215"/>
      <c r="B37" s="201"/>
      <c r="C37" s="118" t="s">
        <v>14</v>
      </c>
      <c r="D37" s="119">
        <v>10</v>
      </c>
      <c r="E37" s="119">
        <v>10</v>
      </c>
      <c r="F37" s="119"/>
      <c r="G37" s="119"/>
      <c r="H37" s="119">
        <v>9.98</v>
      </c>
      <c r="I37" s="119">
        <v>94.7</v>
      </c>
    </row>
    <row r="38" spans="1:9" ht="60" customHeight="1" thickBot="1" x14ac:dyDescent="0.6">
      <c r="A38" s="202"/>
      <c r="B38" s="203"/>
      <c r="C38" s="203"/>
      <c r="D38" s="203"/>
      <c r="E38" s="204"/>
      <c r="F38" s="120">
        <f>SUM(F36:F37)</f>
        <v>0.18</v>
      </c>
      <c r="G38" s="120">
        <f>SUM(G36:G37)</f>
        <v>0</v>
      </c>
      <c r="H38" s="120">
        <f>SUM(H36:H37)</f>
        <v>13.82</v>
      </c>
      <c r="I38" s="120">
        <f>SUM(I36:I37)</f>
        <v>110.62</v>
      </c>
    </row>
    <row r="39" spans="1:9" ht="60" customHeight="1" thickBot="1" x14ac:dyDescent="0.6">
      <c r="A39" s="122" t="s">
        <v>49</v>
      </c>
      <c r="B39" s="116">
        <v>25</v>
      </c>
      <c r="C39" s="118" t="s">
        <v>26</v>
      </c>
      <c r="D39" s="119">
        <v>25</v>
      </c>
      <c r="E39" s="119">
        <v>25</v>
      </c>
      <c r="F39" s="119">
        <v>1.3</v>
      </c>
      <c r="G39" s="119">
        <v>0.3</v>
      </c>
      <c r="H39" s="119">
        <v>11.07</v>
      </c>
      <c r="I39" s="119">
        <v>53.5</v>
      </c>
    </row>
    <row r="40" spans="1:9" ht="60" customHeight="1" thickBot="1" x14ac:dyDescent="0.6">
      <c r="A40" s="196" t="s">
        <v>30</v>
      </c>
      <c r="B40" s="197"/>
      <c r="C40" s="197"/>
      <c r="D40" s="197"/>
      <c r="E40" s="198"/>
      <c r="F40" s="120">
        <f t="shared" ref="F40:H40" si="3">F21+F27+F35+F38+F39</f>
        <v>28.96</v>
      </c>
      <c r="G40" s="120">
        <f t="shared" si="3"/>
        <v>16.07</v>
      </c>
      <c r="H40" s="120">
        <f t="shared" si="3"/>
        <v>52.21</v>
      </c>
      <c r="I40" s="120">
        <f>I21+I27+I35+I38+I39</f>
        <v>510.69</v>
      </c>
    </row>
    <row r="41" spans="1:9" ht="60" customHeight="1" thickBot="1" x14ac:dyDescent="0.6">
      <c r="A41" s="196" t="s">
        <v>27</v>
      </c>
      <c r="B41" s="197"/>
      <c r="C41" s="197"/>
      <c r="D41" s="197"/>
      <c r="E41" s="197"/>
      <c r="F41" s="197"/>
      <c r="G41" s="197"/>
      <c r="H41" s="197"/>
      <c r="I41" s="198"/>
    </row>
    <row r="42" spans="1:9" ht="60" customHeight="1" thickBot="1" x14ac:dyDescent="0.6">
      <c r="A42" s="215" t="s">
        <v>373</v>
      </c>
      <c r="B42" s="201">
        <v>150</v>
      </c>
      <c r="C42" s="118" t="s">
        <v>56</v>
      </c>
      <c r="D42" s="119">
        <v>80</v>
      </c>
      <c r="E42" s="119">
        <v>80</v>
      </c>
      <c r="F42" s="119">
        <v>14.4</v>
      </c>
      <c r="G42" s="119">
        <v>1.6</v>
      </c>
      <c r="H42" s="119">
        <v>2.64</v>
      </c>
      <c r="I42" s="119">
        <v>18.54</v>
      </c>
    </row>
    <row r="43" spans="1:9" ht="60" customHeight="1" thickBot="1" x14ac:dyDescent="0.6">
      <c r="A43" s="215"/>
      <c r="B43" s="201"/>
      <c r="C43" s="118" t="s">
        <v>23</v>
      </c>
      <c r="D43" s="119">
        <v>4</v>
      </c>
      <c r="E43" s="119">
        <v>3.48</v>
      </c>
      <c r="F43" s="119">
        <v>0.64</v>
      </c>
      <c r="G43" s="119">
        <v>1.03</v>
      </c>
      <c r="H43" s="119">
        <v>0.01</v>
      </c>
      <c r="I43" s="119">
        <v>11.5</v>
      </c>
    </row>
    <row r="44" spans="1:9" ht="60" customHeight="1" thickBot="1" x14ac:dyDescent="0.6">
      <c r="A44" s="215"/>
      <c r="B44" s="201"/>
      <c r="C44" s="118" t="s">
        <v>24</v>
      </c>
      <c r="D44" s="119">
        <v>40</v>
      </c>
      <c r="E44" s="119">
        <v>40</v>
      </c>
      <c r="F44" s="119">
        <v>1.1200000000000001</v>
      </c>
      <c r="G44" s="119">
        <v>1.28</v>
      </c>
      <c r="H44" s="119">
        <v>1.88</v>
      </c>
      <c r="I44" s="119">
        <v>23.6</v>
      </c>
    </row>
    <row r="45" spans="1:9" ht="60" customHeight="1" thickBot="1" x14ac:dyDescent="0.3">
      <c r="A45" s="215"/>
      <c r="B45" s="201"/>
      <c r="C45" s="129" t="s">
        <v>184</v>
      </c>
      <c r="D45" s="128">
        <v>5</v>
      </c>
      <c r="E45" s="128">
        <v>5</v>
      </c>
      <c r="F45" s="128">
        <v>0.13</v>
      </c>
      <c r="G45" s="128">
        <v>0.75</v>
      </c>
      <c r="H45" s="128">
        <v>0.18</v>
      </c>
      <c r="I45" s="128">
        <v>8</v>
      </c>
    </row>
    <row r="46" spans="1:9" ht="60" customHeight="1" thickBot="1" x14ac:dyDescent="0.6">
      <c r="A46" s="215"/>
      <c r="B46" s="201"/>
      <c r="C46" s="118" t="s">
        <v>14</v>
      </c>
      <c r="D46" s="119">
        <v>8</v>
      </c>
      <c r="E46" s="119">
        <v>8</v>
      </c>
      <c r="F46" s="119"/>
      <c r="G46" s="119"/>
      <c r="H46" s="119">
        <v>7.64</v>
      </c>
      <c r="I46" s="119">
        <v>31.2</v>
      </c>
    </row>
    <row r="47" spans="1:9" ht="60" customHeight="1" thickBot="1" x14ac:dyDescent="0.6">
      <c r="A47" s="215"/>
      <c r="B47" s="201"/>
      <c r="C47" s="118" t="s">
        <v>85</v>
      </c>
      <c r="D47" s="119">
        <v>30</v>
      </c>
      <c r="E47" s="119">
        <v>30</v>
      </c>
      <c r="F47" s="119">
        <v>1.89</v>
      </c>
      <c r="G47" s="119">
        <v>0.27</v>
      </c>
      <c r="H47" s="119">
        <v>21.33</v>
      </c>
      <c r="I47" s="119">
        <v>97.8</v>
      </c>
    </row>
    <row r="48" spans="1:9" ht="60" customHeight="1" thickBot="1" x14ac:dyDescent="0.6">
      <c r="A48" s="215"/>
      <c r="B48" s="201"/>
      <c r="C48" s="118" t="s">
        <v>25</v>
      </c>
      <c r="D48" s="119">
        <v>5</v>
      </c>
      <c r="E48" s="119">
        <v>5</v>
      </c>
      <c r="F48" s="119">
        <v>0.55000000000000004</v>
      </c>
      <c r="G48" s="119">
        <v>0.08</v>
      </c>
      <c r="H48" s="119">
        <v>3.47</v>
      </c>
      <c r="I48" s="119">
        <v>17.100000000000001</v>
      </c>
    </row>
    <row r="49" spans="1:9" ht="60" customHeight="1" thickBot="1" x14ac:dyDescent="0.6">
      <c r="A49" s="215"/>
      <c r="B49" s="201"/>
      <c r="C49" s="118" t="s">
        <v>11</v>
      </c>
      <c r="D49" s="119">
        <v>3</v>
      </c>
      <c r="E49" s="119">
        <v>3</v>
      </c>
      <c r="F49" s="119">
        <v>0.01</v>
      </c>
      <c r="G49" s="119">
        <v>2.35</v>
      </c>
      <c r="H49" s="119">
        <v>0.01</v>
      </c>
      <c r="I49" s="119">
        <v>22.02</v>
      </c>
    </row>
    <row r="50" spans="1:9" ht="60" customHeight="1" thickBot="1" x14ac:dyDescent="0.6">
      <c r="A50" s="202"/>
      <c r="B50" s="203"/>
      <c r="C50" s="203"/>
      <c r="D50" s="203"/>
      <c r="E50" s="204"/>
      <c r="F50" s="120">
        <f>+F54</f>
        <v>2.84</v>
      </c>
      <c r="G50" s="120">
        <f t="shared" ref="G50:I50" si="4">SUM(G42:G49)</f>
        <v>7.3599999999999994</v>
      </c>
      <c r="H50" s="120">
        <f t="shared" si="4"/>
        <v>37.159999999999989</v>
      </c>
      <c r="I50" s="120">
        <f t="shared" si="4"/>
        <v>229.76</v>
      </c>
    </row>
    <row r="51" spans="1:9" ht="60" customHeight="1" thickBot="1" x14ac:dyDescent="0.6">
      <c r="A51" s="200" t="s">
        <v>61</v>
      </c>
      <c r="B51" s="219">
        <v>200</v>
      </c>
      <c r="C51" s="130" t="s">
        <v>87</v>
      </c>
      <c r="D51" s="119">
        <v>1</v>
      </c>
      <c r="E51" s="119">
        <v>1</v>
      </c>
      <c r="F51" s="119">
        <v>0.04</v>
      </c>
      <c r="G51" s="119"/>
      <c r="H51" s="119">
        <v>0.65</v>
      </c>
      <c r="I51" s="119">
        <v>2.94</v>
      </c>
    </row>
    <row r="52" spans="1:9" ht="60" customHeight="1" thickBot="1" x14ac:dyDescent="0.6">
      <c r="A52" s="200"/>
      <c r="B52" s="220"/>
      <c r="C52" s="130" t="s">
        <v>45</v>
      </c>
      <c r="D52" s="119">
        <v>100</v>
      </c>
      <c r="E52" s="119">
        <v>100</v>
      </c>
      <c r="F52" s="119">
        <v>2.8</v>
      </c>
      <c r="G52" s="119">
        <v>3.2</v>
      </c>
      <c r="H52" s="119">
        <v>4.7</v>
      </c>
      <c r="I52" s="119">
        <v>59</v>
      </c>
    </row>
    <row r="53" spans="1:9" ht="60" customHeight="1" thickBot="1" x14ac:dyDescent="0.6">
      <c r="A53" s="200"/>
      <c r="B53" s="221"/>
      <c r="C53" s="118" t="s">
        <v>44</v>
      </c>
      <c r="D53" s="119">
        <v>8</v>
      </c>
      <c r="E53" s="119">
        <v>8</v>
      </c>
      <c r="F53" s="119"/>
      <c r="G53" s="119"/>
      <c r="H53" s="119">
        <v>7.64</v>
      </c>
      <c r="I53" s="119">
        <v>31.2</v>
      </c>
    </row>
    <row r="54" spans="1:9" ht="60" customHeight="1" thickBot="1" x14ac:dyDescent="0.6">
      <c r="A54" s="216"/>
      <c r="B54" s="217"/>
      <c r="C54" s="217"/>
      <c r="D54" s="217"/>
      <c r="E54" s="218"/>
      <c r="F54" s="120">
        <f t="shared" ref="F54:H54" si="5">SUM(F51:F53)</f>
        <v>2.84</v>
      </c>
      <c r="G54" s="120">
        <f t="shared" si="5"/>
        <v>3.2</v>
      </c>
      <c r="H54" s="120">
        <f t="shared" si="5"/>
        <v>12.99</v>
      </c>
      <c r="I54" s="120">
        <f>SUM(I51:I53)</f>
        <v>93.14</v>
      </c>
    </row>
    <row r="55" spans="1:9" ht="60" customHeight="1" thickBot="1" x14ac:dyDescent="0.6">
      <c r="A55" s="196" t="s">
        <v>32</v>
      </c>
      <c r="B55" s="197"/>
      <c r="C55" s="197"/>
      <c r="D55" s="197"/>
      <c r="E55" s="198"/>
      <c r="F55" s="120">
        <f>SUM(F50:F54)</f>
        <v>8.52</v>
      </c>
      <c r="G55" s="120">
        <f t="shared" ref="G55:I55" si="6">SUM(G50:G54)</f>
        <v>13.759999999999998</v>
      </c>
      <c r="H55" s="120">
        <f t="shared" si="6"/>
        <v>63.139999999999993</v>
      </c>
      <c r="I55" s="120">
        <f t="shared" si="6"/>
        <v>416.03999999999996</v>
      </c>
    </row>
    <row r="56" spans="1:9" ht="60" customHeight="1" thickBot="1" x14ac:dyDescent="0.6">
      <c r="A56" s="196" t="s">
        <v>33</v>
      </c>
      <c r="B56" s="197"/>
      <c r="C56" s="197"/>
      <c r="D56" s="197"/>
      <c r="E56" s="198"/>
      <c r="F56" s="131">
        <f t="shared" ref="F56:H56" si="7">F14+F16+F40+F55</f>
        <v>43.459999999999994</v>
      </c>
      <c r="G56" s="131">
        <f t="shared" si="7"/>
        <v>38.4</v>
      </c>
      <c r="H56" s="131">
        <f t="shared" si="7"/>
        <v>181.01999999999998</v>
      </c>
      <c r="I56" s="131">
        <f>I14+I16+I40+I55</f>
        <v>1291.33</v>
      </c>
    </row>
    <row r="57" spans="1:9" ht="25.5" x14ac:dyDescent="0.3">
      <c r="A57" s="20"/>
      <c r="B57" s="20"/>
      <c r="C57" s="41"/>
      <c r="D57" s="22"/>
      <c r="E57" s="22"/>
      <c r="F57" s="22"/>
      <c r="G57" s="22"/>
      <c r="H57" s="22"/>
      <c r="I57" s="22"/>
    </row>
  </sheetData>
  <mergeCells count="35">
    <mergeCell ref="A35:E35"/>
    <mergeCell ref="A36:A37"/>
    <mergeCell ref="B36:B37"/>
    <mergeCell ref="A55:E55"/>
    <mergeCell ref="A56:E56"/>
    <mergeCell ref="A50:E50"/>
    <mergeCell ref="A38:E38"/>
    <mergeCell ref="A41:I41"/>
    <mergeCell ref="A42:A49"/>
    <mergeCell ref="B42:B49"/>
    <mergeCell ref="A40:E40"/>
    <mergeCell ref="A51:A53"/>
    <mergeCell ref="A54:E54"/>
    <mergeCell ref="B51:B53"/>
    <mergeCell ref="A17:I17"/>
    <mergeCell ref="A27:E27"/>
    <mergeCell ref="A28:A34"/>
    <mergeCell ref="B28:B34"/>
    <mergeCell ref="A18:A20"/>
    <mergeCell ref="B18:B20"/>
    <mergeCell ref="A21:E21"/>
    <mergeCell ref="A22:A26"/>
    <mergeCell ref="B22:B26"/>
    <mergeCell ref="A15:I15"/>
    <mergeCell ref="A4:I4"/>
    <mergeCell ref="A5:A6"/>
    <mergeCell ref="B5:B6"/>
    <mergeCell ref="A7:E7"/>
    <mergeCell ref="A10:E10"/>
    <mergeCell ref="A11:A12"/>
    <mergeCell ref="B11:B12"/>
    <mergeCell ref="A13:E13"/>
    <mergeCell ref="A14:E14"/>
    <mergeCell ref="B8:B9"/>
    <mergeCell ref="A8:A9"/>
  </mergeCells>
  <pageMargins left="0.70866141732283472" right="0.70866141732283472" top="0.74803149606299213" bottom="0.74803149606299213" header="0.31496062992125984" footer="0.31496062992125984"/>
  <pageSetup paperSize="9" scale="22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1"/>
  <sheetViews>
    <sheetView view="pageBreakPreview" zoomScale="38" zoomScaleNormal="86" zoomScaleSheetLayoutView="38" workbookViewId="0">
      <selection activeCell="A7" sqref="A7:E7"/>
    </sheetView>
  </sheetViews>
  <sheetFormatPr defaultRowHeight="15" x14ac:dyDescent="0.25"/>
  <cols>
    <col min="1" max="1" width="85.7109375" customWidth="1"/>
    <col min="2" max="2" width="30.7109375" customWidth="1"/>
    <col min="3" max="3" width="75.7109375" customWidth="1"/>
    <col min="4" max="8" width="30.7109375" style="4" customWidth="1"/>
    <col min="9" max="9" width="40.7109375" style="4" customWidth="1"/>
  </cols>
  <sheetData>
    <row r="1" spans="1:10" ht="61.5" x14ac:dyDescent="0.3">
      <c r="A1" s="41"/>
      <c r="B1" s="21"/>
      <c r="C1" s="134" t="s">
        <v>319</v>
      </c>
      <c r="D1" s="22"/>
      <c r="E1" s="22"/>
      <c r="F1" s="22"/>
      <c r="G1" s="22"/>
      <c r="H1" s="22"/>
      <c r="I1" s="44" t="s">
        <v>317</v>
      </c>
    </row>
    <row r="2" spans="1:10" ht="47.25" thickBot="1" x14ac:dyDescent="0.6">
      <c r="A2" s="46"/>
      <c r="B2" s="115"/>
      <c r="C2" s="113" t="s">
        <v>342</v>
      </c>
      <c r="D2" s="113"/>
      <c r="E2" s="113"/>
      <c r="F2" s="113"/>
      <c r="G2" s="113" t="s">
        <v>408</v>
      </c>
      <c r="H2" s="113"/>
      <c r="I2" s="113"/>
    </row>
    <row r="3" spans="1:10" ht="99.95" customHeight="1" thickBot="1" x14ac:dyDescent="0.3">
      <c r="A3" s="116" t="s">
        <v>0</v>
      </c>
      <c r="B3" s="116" t="s">
        <v>1</v>
      </c>
      <c r="C3" s="116" t="s">
        <v>2</v>
      </c>
      <c r="D3" s="116" t="s">
        <v>3</v>
      </c>
      <c r="E3" s="116" t="s">
        <v>4</v>
      </c>
      <c r="F3" s="116" t="s">
        <v>5</v>
      </c>
      <c r="G3" s="116" t="s">
        <v>6</v>
      </c>
      <c r="H3" s="116" t="s">
        <v>7</v>
      </c>
      <c r="I3" s="117" t="s">
        <v>8</v>
      </c>
      <c r="J3" s="1"/>
    </row>
    <row r="4" spans="1:10" ht="60" customHeight="1" thickBot="1" x14ac:dyDescent="0.6">
      <c r="A4" s="199" t="s">
        <v>9</v>
      </c>
      <c r="B4" s="199"/>
      <c r="C4" s="199"/>
      <c r="D4" s="199"/>
      <c r="E4" s="199"/>
      <c r="F4" s="199"/>
      <c r="G4" s="199"/>
      <c r="H4" s="199"/>
      <c r="I4" s="199"/>
    </row>
    <row r="5" spans="1:10" ht="60" customHeight="1" thickBot="1" x14ac:dyDescent="0.6">
      <c r="A5" s="200" t="s">
        <v>368</v>
      </c>
      <c r="B5" s="201">
        <v>110</v>
      </c>
      <c r="C5" s="118" t="s">
        <v>420</v>
      </c>
      <c r="D5" s="119">
        <v>45</v>
      </c>
      <c r="E5" s="119">
        <v>45</v>
      </c>
      <c r="F5" s="119">
        <v>4.18</v>
      </c>
      <c r="G5" s="119">
        <v>0.45</v>
      </c>
      <c r="H5" s="119">
        <v>31.3</v>
      </c>
      <c r="I5" s="119">
        <v>142.65</v>
      </c>
    </row>
    <row r="6" spans="1:10" ht="60" customHeight="1" thickBot="1" x14ac:dyDescent="0.6">
      <c r="A6" s="200"/>
      <c r="B6" s="201"/>
      <c r="C6" s="118" t="s">
        <v>11</v>
      </c>
      <c r="D6" s="119">
        <v>4</v>
      </c>
      <c r="E6" s="119">
        <v>4</v>
      </c>
      <c r="F6" s="119">
        <v>0.01</v>
      </c>
      <c r="G6" s="119">
        <v>3.14</v>
      </c>
      <c r="H6" s="119">
        <v>0.02</v>
      </c>
      <c r="I6" s="119">
        <v>29.36</v>
      </c>
    </row>
    <row r="7" spans="1:10" ht="60" customHeight="1" thickBot="1" x14ac:dyDescent="0.6">
      <c r="A7" s="222"/>
      <c r="B7" s="222"/>
      <c r="C7" s="222"/>
      <c r="D7" s="222"/>
      <c r="E7" s="222"/>
      <c r="F7" s="120">
        <f>SUM(F5:F6)</f>
        <v>4.1899999999999995</v>
      </c>
      <c r="G7" s="120">
        <f>SUM(G5:G6)</f>
        <v>3.5900000000000003</v>
      </c>
      <c r="H7" s="120">
        <f>SUM(H5:H6)</f>
        <v>31.32</v>
      </c>
      <c r="I7" s="120">
        <f>SUM(I5:I6)</f>
        <v>172.01</v>
      </c>
    </row>
    <row r="8" spans="1:10" ht="60" customHeight="1" thickBot="1" x14ac:dyDescent="0.6">
      <c r="A8" s="200" t="s">
        <v>124</v>
      </c>
      <c r="B8" s="205" t="s">
        <v>125</v>
      </c>
      <c r="C8" s="118" t="s">
        <v>12</v>
      </c>
      <c r="D8" s="119">
        <v>30</v>
      </c>
      <c r="E8" s="119">
        <v>30</v>
      </c>
      <c r="F8" s="119">
        <v>2.13</v>
      </c>
      <c r="G8" s="119">
        <v>0.33</v>
      </c>
      <c r="H8" s="119">
        <v>13.9</v>
      </c>
      <c r="I8" s="119">
        <v>68.7</v>
      </c>
    </row>
    <row r="9" spans="1:10" ht="60" customHeight="1" thickBot="1" x14ac:dyDescent="0.6">
      <c r="A9" s="200"/>
      <c r="B9" s="205"/>
      <c r="C9" s="118" t="s">
        <v>11</v>
      </c>
      <c r="D9" s="119">
        <v>8</v>
      </c>
      <c r="E9" s="119">
        <v>8</v>
      </c>
      <c r="F9" s="119">
        <v>0.03</v>
      </c>
      <c r="G9" s="119">
        <v>6.28</v>
      </c>
      <c r="H9" s="119">
        <v>0.04</v>
      </c>
      <c r="I9" s="119">
        <v>58.72</v>
      </c>
    </row>
    <row r="10" spans="1:10" ht="60" customHeight="1" thickBot="1" x14ac:dyDescent="0.6">
      <c r="A10" s="232"/>
      <c r="B10" s="232"/>
      <c r="C10" s="232"/>
      <c r="D10" s="232"/>
      <c r="E10" s="232"/>
      <c r="F10" s="120">
        <f>SUM(F8:F9)</f>
        <v>2.1599999999999997</v>
      </c>
      <c r="G10" s="120">
        <f>SUM(G8:G9)</f>
        <v>6.61</v>
      </c>
      <c r="H10" s="120">
        <f>SUM(H8:H9)</f>
        <v>13.94</v>
      </c>
      <c r="I10" s="120">
        <f>SUM(I8:I9)</f>
        <v>127.42</v>
      </c>
    </row>
    <row r="11" spans="1:10" ht="60" customHeight="1" thickBot="1" x14ac:dyDescent="0.6">
      <c r="A11" s="200" t="s">
        <v>380</v>
      </c>
      <c r="B11" s="201">
        <v>200</v>
      </c>
      <c r="C11" s="118" t="s">
        <v>381</v>
      </c>
      <c r="D11" s="119">
        <v>15</v>
      </c>
      <c r="E11" s="119">
        <v>15</v>
      </c>
      <c r="F11" s="120"/>
      <c r="G11" s="120"/>
      <c r="H11" s="119">
        <v>13.8</v>
      </c>
      <c r="I11" s="119">
        <v>55.2</v>
      </c>
    </row>
    <row r="12" spans="1:10" ht="60" customHeight="1" thickBot="1" x14ac:dyDescent="0.6">
      <c r="A12" s="200"/>
      <c r="B12" s="201"/>
      <c r="C12" s="118" t="s">
        <v>14</v>
      </c>
      <c r="D12" s="119">
        <v>8</v>
      </c>
      <c r="E12" s="119">
        <v>8</v>
      </c>
      <c r="F12" s="119"/>
      <c r="G12" s="119"/>
      <c r="H12" s="119">
        <v>7.64</v>
      </c>
      <c r="I12" s="119">
        <v>31.2</v>
      </c>
    </row>
    <row r="13" spans="1:10" ht="60" customHeight="1" thickBot="1" x14ac:dyDescent="0.6">
      <c r="A13" s="222"/>
      <c r="B13" s="222"/>
      <c r="C13" s="222"/>
      <c r="D13" s="222"/>
      <c r="E13" s="222"/>
      <c r="F13" s="120">
        <f>SUM(F11,F12)</f>
        <v>0</v>
      </c>
      <c r="G13" s="120">
        <f>SUM(G11:G12)</f>
        <v>0</v>
      </c>
      <c r="H13" s="120">
        <f>SUM(H11:H12)</f>
        <v>21.44</v>
      </c>
      <c r="I13" s="120">
        <f>SUM(I11:I12)</f>
        <v>86.4</v>
      </c>
    </row>
    <row r="14" spans="1:10" ht="60" customHeight="1" thickBot="1" x14ac:dyDescent="0.6">
      <c r="A14" s="199" t="s">
        <v>31</v>
      </c>
      <c r="B14" s="199"/>
      <c r="C14" s="199"/>
      <c r="D14" s="199"/>
      <c r="E14" s="199"/>
      <c r="F14" s="120">
        <f>F7+F10</f>
        <v>6.35</v>
      </c>
      <c r="G14" s="120">
        <f>G7+G10</f>
        <v>10.200000000000001</v>
      </c>
      <c r="H14" s="120">
        <f>H7+H10+H13</f>
        <v>66.7</v>
      </c>
      <c r="I14" s="120">
        <f>I7+I10+I13</f>
        <v>385.83000000000004</v>
      </c>
    </row>
    <row r="15" spans="1:10" ht="60" customHeight="1" thickBot="1" x14ac:dyDescent="0.6">
      <c r="A15" s="199" t="s">
        <v>15</v>
      </c>
      <c r="B15" s="199"/>
      <c r="C15" s="199"/>
      <c r="D15" s="199"/>
      <c r="E15" s="199"/>
      <c r="F15" s="199"/>
      <c r="G15" s="199"/>
      <c r="H15" s="199"/>
      <c r="I15" s="199"/>
    </row>
    <row r="16" spans="1:10" ht="60" customHeight="1" thickBot="1" x14ac:dyDescent="0.6">
      <c r="A16" s="122" t="s">
        <v>50</v>
      </c>
      <c r="B16" s="117">
        <v>125</v>
      </c>
      <c r="C16" s="118" t="s">
        <v>16</v>
      </c>
      <c r="D16" s="119">
        <v>125</v>
      </c>
      <c r="E16" s="119">
        <v>125</v>
      </c>
      <c r="F16" s="119"/>
      <c r="G16" s="119"/>
      <c r="H16" s="124">
        <v>8.75</v>
      </c>
      <c r="I16" s="124">
        <v>35</v>
      </c>
    </row>
    <row r="17" spans="1:9" ht="60" customHeight="1" thickBot="1" x14ac:dyDescent="0.6">
      <c r="A17" s="222" t="s">
        <v>17</v>
      </c>
      <c r="B17" s="222"/>
      <c r="C17" s="222"/>
      <c r="D17" s="222"/>
      <c r="E17" s="222"/>
      <c r="F17" s="222"/>
      <c r="G17" s="222"/>
      <c r="H17" s="222"/>
      <c r="I17" s="222"/>
    </row>
    <row r="18" spans="1:9" ht="60" customHeight="1" thickBot="1" x14ac:dyDescent="0.6">
      <c r="A18" s="212" t="s">
        <v>306</v>
      </c>
      <c r="B18" s="211">
        <v>50</v>
      </c>
      <c r="C18" s="118" t="s">
        <v>307</v>
      </c>
      <c r="D18" s="119">
        <v>50</v>
      </c>
      <c r="E18" s="119">
        <v>35</v>
      </c>
      <c r="F18" s="119">
        <v>0.27</v>
      </c>
      <c r="G18" s="119">
        <v>0.04</v>
      </c>
      <c r="H18" s="119">
        <v>0.91</v>
      </c>
      <c r="I18" s="119">
        <v>4.8600000000000003</v>
      </c>
    </row>
    <row r="19" spans="1:9" ht="60" customHeight="1" thickBot="1" x14ac:dyDescent="0.6">
      <c r="A19" s="213"/>
      <c r="B19" s="214"/>
      <c r="C19" s="118" t="s">
        <v>21</v>
      </c>
      <c r="D19" s="119">
        <v>5</v>
      </c>
      <c r="E19" s="119">
        <v>4</v>
      </c>
      <c r="F19" s="119">
        <v>0.06</v>
      </c>
      <c r="G19" s="119"/>
      <c r="H19" s="119">
        <v>0.37</v>
      </c>
      <c r="I19" s="119">
        <v>1.7</v>
      </c>
    </row>
    <row r="20" spans="1:9" ht="60" customHeight="1" thickBot="1" x14ac:dyDescent="0.6">
      <c r="A20" s="213"/>
      <c r="B20" s="214"/>
      <c r="C20" s="118" t="s">
        <v>19</v>
      </c>
      <c r="D20" s="119">
        <v>3</v>
      </c>
      <c r="E20" s="119">
        <v>3</v>
      </c>
      <c r="F20" s="119"/>
      <c r="G20" s="119">
        <v>2.81</v>
      </c>
      <c r="H20" s="119"/>
      <c r="I20" s="119">
        <v>26.19</v>
      </c>
    </row>
    <row r="21" spans="1:9" ht="60" customHeight="1" thickBot="1" x14ac:dyDescent="0.6">
      <c r="A21" s="222"/>
      <c r="B21" s="222"/>
      <c r="C21" s="222"/>
      <c r="D21" s="222"/>
      <c r="E21" s="222"/>
      <c r="F21" s="120">
        <f>SUM(F18:F20)</f>
        <v>0.33</v>
      </c>
      <c r="G21" s="120">
        <f>SUM(G18:G20)</f>
        <v>2.85</v>
      </c>
      <c r="H21" s="120">
        <f>SUM(H18:H20)</f>
        <v>1.28</v>
      </c>
      <c r="I21" s="120">
        <f>SUM(I18:I20)</f>
        <v>32.75</v>
      </c>
    </row>
    <row r="22" spans="1:9" ht="60" customHeight="1" thickBot="1" x14ac:dyDescent="0.6">
      <c r="A22" s="215" t="s">
        <v>365</v>
      </c>
      <c r="B22" s="205" t="s">
        <v>367</v>
      </c>
      <c r="C22" s="118" t="s">
        <v>366</v>
      </c>
      <c r="D22" s="119">
        <v>30</v>
      </c>
      <c r="E22" s="119">
        <v>30</v>
      </c>
      <c r="F22" s="119">
        <v>6</v>
      </c>
      <c r="G22" s="119">
        <v>3.3</v>
      </c>
      <c r="H22" s="119"/>
      <c r="I22" s="119">
        <v>63</v>
      </c>
    </row>
    <row r="23" spans="1:9" ht="60" customHeight="1" thickBot="1" x14ac:dyDescent="0.6">
      <c r="A23" s="215"/>
      <c r="B23" s="205"/>
      <c r="C23" s="118" t="s">
        <v>35</v>
      </c>
      <c r="D23" s="119">
        <v>5</v>
      </c>
      <c r="E23" s="119">
        <v>5</v>
      </c>
      <c r="F23" s="119">
        <v>0.31</v>
      </c>
      <c r="G23" s="119">
        <v>0.04</v>
      </c>
      <c r="H23" s="119">
        <v>3.56</v>
      </c>
      <c r="I23" s="119">
        <v>16.3</v>
      </c>
    </row>
    <row r="24" spans="1:9" ht="60" customHeight="1" thickBot="1" x14ac:dyDescent="0.6">
      <c r="A24" s="215"/>
      <c r="B24" s="205"/>
      <c r="C24" s="118" t="s">
        <v>20</v>
      </c>
      <c r="D24" s="119">
        <v>70</v>
      </c>
      <c r="E24" s="119">
        <v>49</v>
      </c>
      <c r="F24" s="119">
        <v>0.98</v>
      </c>
      <c r="G24" s="119">
        <v>0.24</v>
      </c>
      <c r="H24" s="119">
        <v>8.1</v>
      </c>
      <c r="I24" s="119">
        <v>39.200000000000003</v>
      </c>
    </row>
    <row r="25" spans="1:9" ht="60" customHeight="1" thickBot="1" x14ac:dyDescent="0.6">
      <c r="A25" s="215"/>
      <c r="B25" s="205"/>
      <c r="C25" s="118" t="s">
        <v>21</v>
      </c>
      <c r="D25" s="119">
        <v>10</v>
      </c>
      <c r="E25" s="119">
        <v>8</v>
      </c>
      <c r="F25" s="119">
        <v>0.11</v>
      </c>
      <c r="G25" s="119"/>
      <c r="H25" s="119">
        <v>0.73</v>
      </c>
      <c r="I25" s="119">
        <v>3.3</v>
      </c>
    </row>
    <row r="26" spans="1:9" ht="60" customHeight="1" thickBot="1" x14ac:dyDescent="0.6">
      <c r="A26" s="215"/>
      <c r="B26" s="205"/>
      <c r="C26" s="118" t="s">
        <v>11</v>
      </c>
      <c r="D26" s="119">
        <v>1</v>
      </c>
      <c r="E26" s="119">
        <v>1</v>
      </c>
      <c r="F26" s="119"/>
      <c r="G26" s="119">
        <v>0.79</v>
      </c>
      <c r="H26" s="119">
        <v>0.01</v>
      </c>
      <c r="I26" s="119">
        <v>7.34</v>
      </c>
    </row>
    <row r="27" spans="1:9" ht="60" customHeight="1" thickBot="1" x14ac:dyDescent="0.6">
      <c r="A27" s="215"/>
      <c r="B27" s="205"/>
      <c r="C27" s="118" t="s">
        <v>22</v>
      </c>
      <c r="D27" s="119">
        <v>20</v>
      </c>
      <c r="E27" s="119">
        <v>16</v>
      </c>
      <c r="F27" s="119">
        <v>0.04</v>
      </c>
      <c r="G27" s="119"/>
      <c r="H27" s="119">
        <v>1.1599999999999999</v>
      </c>
      <c r="I27" s="119">
        <v>5.4</v>
      </c>
    </row>
    <row r="28" spans="1:9" ht="60" customHeight="1" thickBot="1" x14ac:dyDescent="0.6">
      <c r="A28" s="222"/>
      <c r="B28" s="222"/>
      <c r="C28" s="222"/>
      <c r="D28" s="222"/>
      <c r="E28" s="222"/>
      <c r="F28" s="120">
        <f>SUM(F22:F27)</f>
        <v>7.4399999999999995</v>
      </c>
      <c r="G28" s="120">
        <f>SUM(G22:G27)</f>
        <v>4.37</v>
      </c>
      <c r="H28" s="120">
        <f>SUM(H22:H27)</f>
        <v>13.56</v>
      </c>
      <c r="I28" s="131">
        <f>SUM(I22:I27)</f>
        <v>134.54</v>
      </c>
    </row>
    <row r="29" spans="1:9" ht="60" customHeight="1" thickBot="1" x14ac:dyDescent="0.3">
      <c r="A29" s="230" t="s">
        <v>229</v>
      </c>
      <c r="B29" s="201">
        <v>200</v>
      </c>
      <c r="C29" s="129" t="s">
        <v>160</v>
      </c>
      <c r="D29" s="121">
        <v>260</v>
      </c>
      <c r="E29" s="121">
        <v>210</v>
      </c>
      <c r="F29" s="121">
        <v>3.78</v>
      </c>
      <c r="G29" s="121">
        <v>0.21</v>
      </c>
      <c r="H29" s="121">
        <v>9.8699999999999992</v>
      </c>
      <c r="I29" s="121">
        <v>56.7</v>
      </c>
    </row>
    <row r="30" spans="1:9" ht="60" customHeight="1" thickBot="1" x14ac:dyDescent="0.3">
      <c r="A30" s="231"/>
      <c r="B30" s="231"/>
      <c r="C30" s="129" t="s">
        <v>157</v>
      </c>
      <c r="D30" s="121">
        <v>20</v>
      </c>
      <c r="E30" s="121">
        <v>16</v>
      </c>
      <c r="F30" s="121">
        <v>0.05</v>
      </c>
      <c r="G30" s="121">
        <v>0.02</v>
      </c>
      <c r="H30" s="121">
        <v>1.1499999999999999</v>
      </c>
      <c r="I30" s="121">
        <v>5.4</v>
      </c>
    </row>
    <row r="31" spans="1:9" ht="60" customHeight="1" thickBot="1" x14ac:dyDescent="0.6">
      <c r="A31" s="231"/>
      <c r="B31" s="231"/>
      <c r="C31" s="129" t="s">
        <v>158</v>
      </c>
      <c r="D31" s="119">
        <v>15</v>
      </c>
      <c r="E31" s="119">
        <v>12</v>
      </c>
      <c r="F31" s="119">
        <v>0.16</v>
      </c>
      <c r="G31" s="119"/>
      <c r="H31" s="119">
        <v>1.1000000000000001</v>
      </c>
      <c r="I31" s="119">
        <v>4.95</v>
      </c>
    </row>
    <row r="32" spans="1:9" ht="60" customHeight="1" thickBot="1" x14ac:dyDescent="0.6">
      <c r="A32" s="231"/>
      <c r="B32" s="231"/>
      <c r="C32" s="129" t="s">
        <v>230</v>
      </c>
      <c r="D32" s="119">
        <v>2</v>
      </c>
      <c r="E32" s="119">
        <v>2</v>
      </c>
      <c r="F32" s="119"/>
      <c r="G32" s="119"/>
      <c r="H32" s="119">
        <v>1.91</v>
      </c>
      <c r="I32" s="119">
        <v>7.8</v>
      </c>
    </row>
    <row r="33" spans="1:9" ht="60" customHeight="1" thickBot="1" x14ac:dyDescent="0.3">
      <c r="A33" s="231"/>
      <c r="B33" s="231"/>
      <c r="C33" s="129" t="s">
        <v>189</v>
      </c>
      <c r="D33" s="121">
        <v>7</v>
      </c>
      <c r="E33" s="121">
        <v>7</v>
      </c>
      <c r="F33" s="121">
        <v>0.34</v>
      </c>
      <c r="G33" s="121"/>
      <c r="H33" s="121">
        <v>1.33</v>
      </c>
      <c r="I33" s="121">
        <v>7</v>
      </c>
    </row>
    <row r="34" spans="1:9" ht="60" customHeight="1" thickBot="1" x14ac:dyDescent="0.3">
      <c r="A34" s="231"/>
      <c r="B34" s="231"/>
      <c r="C34" s="129" t="s">
        <v>195</v>
      </c>
      <c r="D34" s="121">
        <v>4</v>
      </c>
      <c r="E34" s="121">
        <v>4</v>
      </c>
      <c r="F34" s="121"/>
      <c r="G34" s="121">
        <v>3.76</v>
      </c>
      <c r="H34" s="121"/>
      <c r="I34" s="121">
        <v>34.92</v>
      </c>
    </row>
    <row r="35" spans="1:9" ht="60" customHeight="1" thickBot="1" x14ac:dyDescent="0.6">
      <c r="A35" s="231"/>
      <c r="B35" s="231"/>
      <c r="C35" s="129" t="s">
        <v>142</v>
      </c>
      <c r="D35" s="119">
        <v>4</v>
      </c>
      <c r="E35" s="119">
        <v>4</v>
      </c>
      <c r="F35" s="119">
        <v>0.01</v>
      </c>
      <c r="G35" s="119">
        <v>3.14</v>
      </c>
      <c r="H35" s="119">
        <v>0.02</v>
      </c>
      <c r="I35" s="119">
        <v>29.36</v>
      </c>
    </row>
    <row r="36" spans="1:9" ht="60" customHeight="1" thickBot="1" x14ac:dyDescent="0.3">
      <c r="A36" s="231"/>
      <c r="B36" s="231"/>
      <c r="C36" s="129" t="s">
        <v>231</v>
      </c>
      <c r="D36" s="121">
        <v>62</v>
      </c>
      <c r="E36" s="121">
        <v>62</v>
      </c>
      <c r="F36" s="121">
        <v>12.4</v>
      </c>
      <c r="G36" s="121">
        <v>6.07</v>
      </c>
      <c r="H36" s="121"/>
      <c r="I36" s="121">
        <v>104.16</v>
      </c>
    </row>
    <row r="37" spans="1:9" ht="60" customHeight="1" thickBot="1" x14ac:dyDescent="0.6">
      <c r="A37" s="222"/>
      <c r="B37" s="222"/>
      <c r="C37" s="222"/>
      <c r="D37" s="222"/>
      <c r="E37" s="222"/>
      <c r="F37" s="120">
        <f>SUM(F29:F36)</f>
        <v>16.740000000000002</v>
      </c>
      <c r="G37" s="120">
        <f>SUM(G29:G36)</f>
        <v>13.2</v>
      </c>
      <c r="H37" s="120">
        <f>SUM(H29:H36)</f>
        <v>15.379999999999999</v>
      </c>
      <c r="I37" s="120">
        <f>SUM(I29:I36)</f>
        <v>250.29</v>
      </c>
    </row>
    <row r="38" spans="1:9" ht="60" customHeight="1" thickBot="1" x14ac:dyDescent="0.6">
      <c r="A38" s="215" t="s">
        <v>48</v>
      </c>
      <c r="B38" s="201">
        <v>200</v>
      </c>
      <c r="C38" s="118" t="s">
        <v>413</v>
      </c>
      <c r="D38" s="119">
        <v>9</v>
      </c>
      <c r="E38" s="119">
        <v>9</v>
      </c>
      <c r="F38" s="119">
        <v>0.2</v>
      </c>
      <c r="G38" s="119"/>
      <c r="H38" s="119">
        <v>4.32</v>
      </c>
      <c r="I38" s="119">
        <v>17.91</v>
      </c>
    </row>
    <row r="39" spans="1:9" ht="60" customHeight="1" thickBot="1" x14ac:dyDescent="0.6">
      <c r="A39" s="215"/>
      <c r="B39" s="201"/>
      <c r="C39" s="118" t="s">
        <v>14</v>
      </c>
      <c r="D39" s="119">
        <v>12</v>
      </c>
      <c r="E39" s="119">
        <v>12</v>
      </c>
      <c r="F39" s="119"/>
      <c r="G39" s="119"/>
      <c r="H39" s="119">
        <v>11.4</v>
      </c>
      <c r="I39" s="119">
        <v>46.8</v>
      </c>
    </row>
    <row r="40" spans="1:9" ht="60" customHeight="1" thickBot="1" x14ac:dyDescent="0.6">
      <c r="A40" s="222"/>
      <c r="B40" s="222"/>
      <c r="C40" s="222"/>
      <c r="D40" s="222"/>
      <c r="E40" s="222"/>
      <c r="F40" s="120">
        <f>SUM(F38:F39)</f>
        <v>0.2</v>
      </c>
      <c r="G40" s="120">
        <f>SUM(G38:G39)</f>
        <v>0</v>
      </c>
      <c r="H40" s="120">
        <f>SUM(H38:H39)</f>
        <v>15.72</v>
      </c>
      <c r="I40" s="120">
        <f>SUM(I38:I39)</f>
        <v>64.709999999999994</v>
      </c>
    </row>
    <row r="41" spans="1:9" ht="60" customHeight="1" thickBot="1" x14ac:dyDescent="0.6">
      <c r="A41" s="122" t="s">
        <v>49</v>
      </c>
      <c r="B41" s="116">
        <v>35</v>
      </c>
      <c r="C41" s="118" t="s">
        <v>26</v>
      </c>
      <c r="D41" s="119">
        <v>35</v>
      </c>
      <c r="E41" s="119">
        <v>35</v>
      </c>
      <c r="F41" s="119">
        <v>1.82</v>
      </c>
      <c r="G41" s="119">
        <v>0.42</v>
      </c>
      <c r="H41" s="119">
        <v>15.48</v>
      </c>
      <c r="I41" s="119">
        <v>74.900000000000006</v>
      </c>
    </row>
    <row r="42" spans="1:9" ht="60" customHeight="1" thickBot="1" x14ac:dyDescent="0.6">
      <c r="A42" s="199" t="s">
        <v>30</v>
      </c>
      <c r="B42" s="199"/>
      <c r="C42" s="199"/>
      <c r="D42" s="199"/>
      <c r="E42" s="199"/>
      <c r="F42" s="120">
        <f>F21+F28+F37+F40+F41</f>
        <v>26.53</v>
      </c>
      <c r="G42" s="120">
        <f>G21+G28+G37+G41</f>
        <v>20.840000000000003</v>
      </c>
      <c r="H42" s="120">
        <f>H21+H28+H37+H40+H41</f>
        <v>61.42</v>
      </c>
      <c r="I42" s="131">
        <f>I21+I28+I37+I40+I41</f>
        <v>557.18999999999994</v>
      </c>
    </row>
    <row r="43" spans="1:9" ht="60" customHeight="1" thickBot="1" x14ac:dyDescent="0.6">
      <c r="A43" s="199" t="s">
        <v>27</v>
      </c>
      <c r="B43" s="199"/>
      <c r="C43" s="199"/>
      <c r="D43" s="199"/>
      <c r="E43" s="199"/>
      <c r="F43" s="199"/>
      <c r="G43" s="199"/>
      <c r="H43" s="199"/>
      <c r="I43" s="199"/>
    </row>
    <row r="44" spans="1:9" ht="60" customHeight="1" thickBot="1" x14ac:dyDescent="0.6">
      <c r="A44" s="215" t="s">
        <v>373</v>
      </c>
      <c r="B44" s="201">
        <v>200</v>
      </c>
      <c r="C44" s="118" t="s">
        <v>56</v>
      </c>
      <c r="D44" s="119">
        <v>100</v>
      </c>
      <c r="E44" s="119">
        <v>100</v>
      </c>
      <c r="F44" s="119">
        <v>18</v>
      </c>
      <c r="G44" s="119">
        <v>2</v>
      </c>
      <c r="H44" s="119">
        <v>3.3</v>
      </c>
      <c r="I44" s="119">
        <v>103</v>
      </c>
    </row>
    <row r="45" spans="1:9" ht="60" customHeight="1" thickBot="1" x14ac:dyDescent="0.6">
      <c r="A45" s="215"/>
      <c r="B45" s="201"/>
      <c r="C45" s="118" t="s">
        <v>23</v>
      </c>
      <c r="D45" s="119">
        <v>4</v>
      </c>
      <c r="E45" s="119">
        <v>3.48</v>
      </c>
      <c r="F45" s="119">
        <v>0.64</v>
      </c>
      <c r="G45" s="119">
        <v>1.03</v>
      </c>
      <c r="H45" s="119">
        <v>0.01</v>
      </c>
      <c r="I45" s="119">
        <v>11.5</v>
      </c>
    </row>
    <row r="46" spans="1:9" ht="60" customHeight="1" thickBot="1" x14ac:dyDescent="0.6">
      <c r="A46" s="215"/>
      <c r="B46" s="201"/>
      <c r="C46" s="118" t="s">
        <v>24</v>
      </c>
      <c r="D46" s="119">
        <v>50</v>
      </c>
      <c r="E46" s="119">
        <v>50</v>
      </c>
      <c r="F46" s="119">
        <v>1.4</v>
      </c>
      <c r="G46" s="119">
        <v>1.6</v>
      </c>
      <c r="H46" s="119">
        <v>2.35</v>
      </c>
      <c r="I46" s="119">
        <v>27.5</v>
      </c>
    </row>
    <row r="47" spans="1:9" ht="60" customHeight="1" thickBot="1" x14ac:dyDescent="0.6">
      <c r="A47" s="215"/>
      <c r="B47" s="201"/>
      <c r="C47" s="118" t="s">
        <v>128</v>
      </c>
      <c r="D47" s="119">
        <v>7</v>
      </c>
      <c r="E47" s="119">
        <v>7</v>
      </c>
      <c r="F47" s="119">
        <v>0.18</v>
      </c>
      <c r="G47" s="119">
        <v>1.05</v>
      </c>
      <c r="H47" s="119">
        <v>0.25</v>
      </c>
      <c r="I47" s="119">
        <v>11.2</v>
      </c>
    </row>
    <row r="48" spans="1:9" ht="60" customHeight="1" thickBot="1" x14ac:dyDescent="0.6">
      <c r="A48" s="215"/>
      <c r="B48" s="201"/>
      <c r="C48" s="118" t="s">
        <v>14</v>
      </c>
      <c r="D48" s="119">
        <v>6</v>
      </c>
      <c r="E48" s="119">
        <v>6</v>
      </c>
      <c r="F48" s="119"/>
      <c r="G48" s="119"/>
      <c r="H48" s="119">
        <v>5.73</v>
      </c>
      <c r="I48" s="119">
        <v>23.4</v>
      </c>
    </row>
    <row r="49" spans="1:9" ht="60" customHeight="1" thickBot="1" x14ac:dyDescent="0.6">
      <c r="A49" s="215"/>
      <c r="B49" s="201"/>
      <c r="C49" s="118" t="s">
        <v>85</v>
      </c>
      <c r="D49" s="119">
        <v>35</v>
      </c>
      <c r="E49" s="119">
        <v>35</v>
      </c>
      <c r="F49" s="119">
        <v>3.5</v>
      </c>
      <c r="G49" s="119">
        <v>0.77</v>
      </c>
      <c r="H49" s="119">
        <v>22.89</v>
      </c>
      <c r="I49" s="119">
        <v>115.5</v>
      </c>
    </row>
    <row r="50" spans="1:9" ht="60" customHeight="1" thickBot="1" x14ac:dyDescent="0.6">
      <c r="A50" s="215"/>
      <c r="B50" s="201"/>
      <c r="C50" s="118" t="s">
        <v>25</v>
      </c>
      <c r="D50" s="119">
        <v>7</v>
      </c>
      <c r="E50" s="119">
        <v>7</v>
      </c>
      <c r="F50" s="119">
        <v>0.77</v>
      </c>
      <c r="G50" s="119">
        <v>0.11</v>
      </c>
      <c r="H50" s="119">
        <v>4.8600000000000003</v>
      </c>
      <c r="I50" s="119">
        <v>23.94</v>
      </c>
    </row>
    <row r="51" spans="1:9" ht="60" customHeight="1" thickBot="1" x14ac:dyDescent="0.6">
      <c r="A51" s="215"/>
      <c r="B51" s="201"/>
      <c r="C51" s="118" t="s">
        <v>11</v>
      </c>
      <c r="D51" s="119">
        <v>4</v>
      </c>
      <c r="E51" s="119">
        <v>4</v>
      </c>
      <c r="F51" s="119">
        <v>0.01</v>
      </c>
      <c r="G51" s="119">
        <v>3.14</v>
      </c>
      <c r="H51" s="119">
        <v>0.02</v>
      </c>
      <c r="I51" s="119">
        <v>29.36</v>
      </c>
    </row>
    <row r="52" spans="1:9" ht="60" customHeight="1" thickBot="1" x14ac:dyDescent="0.6">
      <c r="A52" s="222"/>
      <c r="B52" s="222"/>
      <c r="C52" s="222"/>
      <c r="D52" s="222"/>
      <c r="E52" s="222"/>
      <c r="F52" s="120">
        <f>SUM(F44:F51)</f>
        <v>24.5</v>
      </c>
      <c r="G52" s="120">
        <f>SUM(G44:G51)</f>
        <v>9.7000000000000011</v>
      </c>
      <c r="H52" s="120">
        <f>SUM(H44:H51)</f>
        <v>39.410000000000004</v>
      </c>
      <c r="I52" s="120">
        <f>SUM(I44:I51)</f>
        <v>345.40000000000003</v>
      </c>
    </row>
    <row r="53" spans="1:9" ht="60" customHeight="1" thickBot="1" x14ac:dyDescent="0.6">
      <c r="A53" s="153" t="s">
        <v>88</v>
      </c>
      <c r="B53" s="154">
        <v>15</v>
      </c>
      <c r="C53" s="155" t="s">
        <v>88</v>
      </c>
      <c r="D53" s="119">
        <v>15</v>
      </c>
      <c r="E53" s="119">
        <v>15</v>
      </c>
      <c r="F53" s="119">
        <v>0.91</v>
      </c>
      <c r="G53" s="119">
        <v>4.63</v>
      </c>
      <c r="H53" s="119">
        <v>8.67</v>
      </c>
      <c r="I53" s="119">
        <v>79.349999999999994</v>
      </c>
    </row>
    <row r="54" spans="1:9" ht="60" customHeight="1" thickBot="1" x14ac:dyDescent="0.75">
      <c r="A54" s="202"/>
      <c r="B54" s="228"/>
      <c r="C54" s="228"/>
      <c r="D54" s="228"/>
      <c r="E54" s="228"/>
      <c r="F54" s="228"/>
      <c r="G54" s="228"/>
      <c r="H54" s="228"/>
      <c r="I54" s="229"/>
    </row>
    <row r="55" spans="1:9" ht="60" customHeight="1" thickBot="1" x14ac:dyDescent="0.6">
      <c r="A55" s="208" t="s">
        <v>61</v>
      </c>
      <c r="B55" s="211">
        <v>200</v>
      </c>
      <c r="C55" s="126" t="s">
        <v>145</v>
      </c>
      <c r="D55" s="119">
        <v>1</v>
      </c>
      <c r="E55" s="119">
        <v>1</v>
      </c>
      <c r="F55" s="119">
        <v>0.04</v>
      </c>
      <c r="G55" s="119"/>
      <c r="H55" s="119">
        <v>0.65</v>
      </c>
      <c r="I55" s="119">
        <v>2.94</v>
      </c>
    </row>
    <row r="56" spans="1:9" ht="60" customHeight="1" thickBot="1" x14ac:dyDescent="0.3">
      <c r="A56" s="223"/>
      <c r="B56" s="223"/>
      <c r="C56" s="125" t="s">
        <v>140</v>
      </c>
      <c r="D56" s="128">
        <v>10</v>
      </c>
      <c r="E56" s="128">
        <v>10</v>
      </c>
      <c r="F56" s="128"/>
      <c r="G56" s="128"/>
      <c r="H56" s="128">
        <v>9.98</v>
      </c>
      <c r="I56" s="128">
        <v>94.7</v>
      </c>
    </row>
    <row r="57" spans="1:9" ht="60" customHeight="1" thickBot="1" x14ac:dyDescent="0.3">
      <c r="A57" s="224"/>
      <c r="B57" s="224"/>
      <c r="C57" s="125" t="s">
        <v>137</v>
      </c>
      <c r="D57" s="128">
        <v>100</v>
      </c>
      <c r="E57" s="128">
        <v>100</v>
      </c>
      <c r="F57" s="128">
        <v>2.8</v>
      </c>
      <c r="G57" s="128">
        <v>3.2</v>
      </c>
      <c r="H57" s="128">
        <v>4.7</v>
      </c>
      <c r="I57" s="128">
        <v>59</v>
      </c>
    </row>
    <row r="58" spans="1:9" ht="60" customHeight="1" thickBot="1" x14ac:dyDescent="0.6">
      <c r="A58" s="225"/>
      <c r="B58" s="226"/>
      <c r="C58" s="226"/>
      <c r="D58" s="226"/>
      <c r="E58" s="227"/>
      <c r="F58" s="120">
        <f>SUM(F55:F57)</f>
        <v>2.84</v>
      </c>
      <c r="G58" s="120">
        <f>SUM(G55:G57)</f>
        <v>3.2</v>
      </c>
      <c r="H58" s="120">
        <f>SUM(H55:H57)</f>
        <v>15.330000000000002</v>
      </c>
      <c r="I58" s="120">
        <f>SUM(I55:I57)</f>
        <v>156.63999999999999</v>
      </c>
    </row>
    <row r="59" spans="1:9" ht="60" customHeight="1" thickBot="1" x14ac:dyDescent="0.6">
      <c r="A59" s="199" t="s">
        <v>32</v>
      </c>
      <c r="B59" s="199"/>
      <c r="C59" s="199"/>
      <c r="D59" s="199"/>
      <c r="E59" s="199"/>
      <c r="F59" s="120">
        <f>F52+F53+F58</f>
        <v>28.25</v>
      </c>
      <c r="G59" s="120">
        <f t="shared" ref="G59:I59" si="0">G52+G53+G58</f>
        <v>17.53</v>
      </c>
      <c r="H59" s="120">
        <f t="shared" si="0"/>
        <v>63.410000000000011</v>
      </c>
      <c r="I59" s="120">
        <f t="shared" si="0"/>
        <v>581.39</v>
      </c>
    </row>
    <row r="60" spans="1:9" ht="60" customHeight="1" thickBot="1" x14ac:dyDescent="0.6">
      <c r="A60" s="199" t="s">
        <v>33</v>
      </c>
      <c r="B60" s="199"/>
      <c r="C60" s="199"/>
      <c r="D60" s="199"/>
      <c r="E60" s="199"/>
      <c r="F60" s="131">
        <f>F14+F16+F42+F59</f>
        <v>61.13</v>
      </c>
      <c r="G60" s="131">
        <f>G14+G16+G42+G59</f>
        <v>48.570000000000007</v>
      </c>
      <c r="H60" s="131">
        <f>H14+H16+H42+H59</f>
        <v>200.28000000000003</v>
      </c>
      <c r="I60" s="131">
        <f>I14+I16+I42+I59</f>
        <v>1559.4099999999999</v>
      </c>
    </row>
    <row r="61" spans="1:9" x14ac:dyDescent="0.25">
      <c r="A61" s="2"/>
      <c r="B61" s="2" t="s">
        <v>34</v>
      </c>
      <c r="C61" s="2"/>
      <c r="D61" s="11"/>
      <c r="E61" s="11"/>
      <c r="F61" s="11"/>
      <c r="G61" s="11"/>
      <c r="H61" s="11"/>
      <c r="I61" s="11"/>
    </row>
  </sheetData>
  <mergeCells count="36">
    <mergeCell ref="A4:I4"/>
    <mergeCell ref="A11:A12"/>
    <mergeCell ref="B11:B12"/>
    <mergeCell ref="A44:A51"/>
    <mergeCell ref="B44:B51"/>
    <mergeCell ref="A13:E13"/>
    <mergeCell ref="A14:E14"/>
    <mergeCell ref="A5:A6"/>
    <mergeCell ref="B5:B6"/>
    <mergeCell ref="A7:E7"/>
    <mergeCell ref="A8:A9"/>
    <mergeCell ref="B8:B9"/>
    <mergeCell ref="A10:E10"/>
    <mergeCell ref="A15:I15"/>
    <mergeCell ref="A17:I17"/>
    <mergeCell ref="A18:A20"/>
    <mergeCell ref="B18:B20"/>
    <mergeCell ref="A21:E21"/>
    <mergeCell ref="A42:E42"/>
    <mergeCell ref="A22:A27"/>
    <mergeCell ref="B22:B27"/>
    <mergeCell ref="A40:E40"/>
    <mergeCell ref="A29:A36"/>
    <mergeCell ref="B29:B36"/>
    <mergeCell ref="A37:E37"/>
    <mergeCell ref="A38:A39"/>
    <mergeCell ref="B38:B39"/>
    <mergeCell ref="A59:E59"/>
    <mergeCell ref="A60:E60"/>
    <mergeCell ref="A43:I43"/>
    <mergeCell ref="A52:E52"/>
    <mergeCell ref="A28:E28"/>
    <mergeCell ref="A55:A57"/>
    <mergeCell ref="B55:B57"/>
    <mergeCell ref="A58:E58"/>
    <mergeCell ref="A54:I54"/>
  </mergeCells>
  <pageMargins left="0.7" right="0.7" top="0.75" bottom="0.75" header="0.3" footer="0.3"/>
  <pageSetup paperSize="9" scale="20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7"/>
  <sheetViews>
    <sheetView view="pageBreakPreview" zoomScale="35" zoomScaleNormal="100" zoomScaleSheetLayoutView="35" workbookViewId="0">
      <selection activeCell="C13" sqref="C13"/>
    </sheetView>
  </sheetViews>
  <sheetFormatPr defaultRowHeight="23.25" x14ac:dyDescent="0.35"/>
  <cols>
    <col min="1" max="1" width="90.7109375" style="5" customWidth="1"/>
    <col min="2" max="2" width="35.7109375" style="5" customWidth="1"/>
    <col min="3" max="3" width="80.7109375" customWidth="1"/>
    <col min="4" max="8" width="35.7109375" style="6" customWidth="1"/>
    <col min="9" max="9" width="52.7109375" style="6" customWidth="1"/>
  </cols>
  <sheetData>
    <row r="1" spans="1:10" ht="61.5" x14ac:dyDescent="0.7">
      <c r="A1" s="156"/>
      <c r="B1" s="156"/>
      <c r="C1" s="156" t="s">
        <v>340</v>
      </c>
      <c r="D1" s="157"/>
      <c r="E1" s="133"/>
      <c r="F1" s="133"/>
      <c r="G1" s="133"/>
      <c r="H1" s="133" t="s">
        <v>408</v>
      </c>
      <c r="I1" s="133"/>
      <c r="J1" s="41"/>
    </row>
    <row r="2" spans="1:10" ht="62.25" thickBot="1" x14ac:dyDescent="0.75">
      <c r="A2" s="156"/>
      <c r="B2" s="156" t="s">
        <v>316</v>
      </c>
      <c r="C2" s="136" t="s">
        <v>351</v>
      </c>
      <c r="D2" s="133"/>
      <c r="E2" s="133"/>
      <c r="F2" s="133"/>
      <c r="G2" s="133"/>
      <c r="H2" s="133"/>
      <c r="I2" s="133"/>
      <c r="J2" s="41"/>
    </row>
    <row r="3" spans="1:10" ht="132" customHeight="1" thickBot="1" x14ac:dyDescent="0.35">
      <c r="A3" s="137" t="s">
        <v>454</v>
      </c>
      <c r="B3" s="137" t="s">
        <v>1</v>
      </c>
      <c r="C3" s="137" t="s">
        <v>2</v>
      </c>
      <c r="D3" s="137" t="s">
        <v>3</v>
      </c>
      <c r="E3" s="137" t="s">
        <v>4</v>
      </c>
      <c r="F3" s="137" t="s">
        <v>5</v>
      </c>
      <c r="G3" s="137" t="s">
        <v>6</v>
      </c>
      <c r="H3" s="137" t="s">
        <v>7</v>
      </c>
      <c r="I3" s="138" t="s">
        <v>8</v>
      </c>
      <c r="J3" s="43"/>
    </row>
    <row r="4" spans="1:10" ht="60" customHeight="1" thickBot="1" x14ac:dyDescent="0.75">
      <c r="A4" s="233" t="s">
        <v>9</v>
      </c>
      <c r="B4" s="233"/>
      <c r="C4" s="233"/>
      <c r="D4" s="233"/>
      <c r="E4" s="233"/>
      <c r="F4" s="233"/>
      <c r="G4" s="233"/>
      <c r="H4" s="233"/>
      <c r="I4" s="233"/>
      <c r="J4" s="41"/>
    </row>
    <row r="5" spans="1:10" ht="60" customHeight="1" thickBot="1" x14ac:dyDescent="0.75">
      <c r="A5" s="144" t="s">
        <v>10</v>
      </c>
      <c r="B5" s="138">
        <v>80</v>
      </c>
      <c r="C5" s="140" t="s">
        <v>10</v>
      </c>
      <c r="D5" s="141">
        <v>80</v>
      </c>
      <c r="E5" s="141">
        <v>80</v>
      </c>
      <c r="F5" s="141">
        <v>0.56999999999999995</v>
      </c>
      <c r="G5" s="141"/>
      <c r="H5" s="141">
        <v>9.35</v>
      </c>
      <c r="I5" s="141">
        <v>42.37</v>
      </c>
      <c r="J5" s="41"/>
    </row>
    <row r="6" spans="1:10" ht="60" customHeight="1" thickBot="1" x14ac:dyDescent="0.75">
      <c r="A6" s="234"/>
      <c r="B6" s="235"/>
      <c r="C6" s="235"/>
      <c r="D6" s="235"/>
      <c r="E6" s="235"/>
      <c r="F6" s="235"/>
      <c r="G6" s="235"/>
      <c r="H6" s="235"/>
      <c r="I6" s="236"/>
      <c r="J6" s="41"/>
    </row>
    <row r="7" spans="1:10" ht="60" customHeight="1" thickBot="1" x14ac:dyDescent="0.35">
      <c r="A7" s="238" t="s">
        <v>65</v>
      </c>
      <c r="B7" s="242">
        <v>150</v>
      </c>
      <c r="C7" s="147" t="s">
        <v>200</v>
      </c>
      <c r="D7" s="148">
        <v>25</v>
      </c>
      <c r="E7" s="148">
        <v>25</v>
      </c>
      <c r="F7" s="148">
        <v>1.75</v>
      </c>
      <c r="G7" s="148">
        <v>0.25</v>
      </c>
      <c r="H7" s="148">
        <v>17.850000000000001</v>
      </c>
      <c r="I7" s="148">
        <v>82.5</v>
      </c>
      <c r="J7" s="41"/>
    </row>
    <row r="8" spans="1:10" ht="60" customHeight="1" thickBot="1" x14ac:dyDescent="0.35">
      <c r="A8" s="241"/>
      <c r="B8" s="241"/>
      <c r="C8" s="147" t="s">
        <v>148</v>
      </c>
      <c r="D8" s="148">
        <v>100</v>
      </c>
      <c r="E8" s="148">
        <v>100</v>
      </c>
      <c r="F8" s="148">
        <v>2.8</v>
      </c>
      <c r="G8" s="148">
        <v>3.2</v>
      </c>
      <c r="H8" s="148">
        <v>4.7</v>
      </c>
      <c r="I8" s="148">
        <v>58</v>
      </c>
      <c r="J8" s="41"/>
    </row>
    <row r="9" spans="1:10" ht="60" customHeight="1" thickBot="1" x14ac:dyDescent="0.75">
      <c r="A9" s="241"/>
      <c r="B9" s="241"/>
      <c r="C9" s="147" t="s">
        <v>150</v>
      </c>
      <c r="D9" s="141">
        <v>2</v>
      </c>
      <c r="E9" s="141">
        <v>2</v>
      </c>
      <c r="F9" s="141"/>
      <c r="G9" s="141"/>
      <c r="H9" s="141">
        <v>1.91</v>
      </c>
      <c r="I9" s="141">
        <v>7.8</v>
      </c>
      <c r="J9" s="41"/>
    </row>
    <row r="10" spans="1:10" ht="60" customHeight="1" thickBot="1" x14ac:dyDescent="0.35">
      <c r="A10" s="241"/>
      <c r="B10" s="241"/>
      <c r="C10" s="147" t="s">
        <v>142</v>
      </c>
      <c r="D10" s="148">
        <v>3</v>
      </c>
      <c r="E10" s="148">
        <v>3</v>
      </c>
      <c r="F10" s="148">
        <v>0.01</v>
      </c>
      <c r="G10" s="148">
        <v>2.35</v>
      </c>
      <c r="H10" s="148">
        <v>0.01</v>
      </c>
      <c r="I10" s="148">
        <v>22.02</v>
      </c>
      <c r="J10" s="41"/>
    </row>
    <row r="11" spans="1:10" ht="60" customHeight="1" thickBot="1" x14ac:dyDescent="0.75">
      <c r="A11" s="237"/>
      <c r="B11" s="237"/>
      <c r="C11" s="237"/>
      <c r="D11" s="237"/>
      <c r="E11" s="237"/>
      <c r="F11" s="143">
        <f>SUM(F7:F10)</f>
        <v>4.5599999999999996</v>
      </c>
      <c r="G11" s="143">
        <f>SUM(G7:G10)</f>
        <v>5.8000000000000007</v>
      </c>
      <c r="H11" s="143">
        <f>SUM(H7:H10)</f>
        <v>24.470000000000002</v>
      </c>
      <c r="I11" s="143">
        <f>SUM(I7:I10)</f>
        <v>170.32000000000002</v>
      </c>
      <c r="J11" s="41"/>
    </row>
    <row r="12" spans="1:10" ht="60" customHeight="1" thickBot="1" x14ac:dyDescent="0.35">
      <c r="A12" s="238" t="s">
        <v>382</v>
      </c>
      <c r="B12" s="240" t="s">
        <v>452</v>
      </c>
      <c r="C12" s="147" t="s">
        <v>51</v>
      </c>
      <c r="D12" s="148">
        <v>25</v>
      </c>
      <c r="E12" s="148">
        <v>25</v>
      </c>
      <c r="F12" s="148">
        <v>1.77</v>
      </c>
      <c r="G12" s="148">
        <v>0.27</v>
      </c>
      <c r="H12" s="148">
        <v>11.6</v>
      </c>
      <c r="I12" s="148">
        <v>57.25</v>
      </c>
      <c r="J12" s="41"/>
    </row>
    <row r="13" spans="1:10" ht="60" customHeight="1" thickBot="1" x14ac:dyDescent="0.35">
      <c r="A13" s="238"/>
      <c r="B13" s="240"/>
      <c r="C13" s="147" t="s">
        <v>383</v>
      </c>
      <c r="D13" s="148">
        <v>5</v>
      </c>
      <c r="E13" s="148">
        <v>5</v>
      </c>
      <c r="F13" s="148">
        <v>1.3</v>
      </c>
      <c r="G13" s="148">
        <v>1.35</v>
      </c>
      <c r="H13" s="148"/>
      <c r="I13" s="148">
        <v>17.350000000000001</v>
      </c>
      <c r="J13" s="41"/>
    </row>
    <row r="14" spans="1:10" ht="60" customHeight="1" thickBot="1" x14ac:dyDescent="0.75">
      <c r="A14" s="239"/>
      <c r="B14" s="233"/>
      <c r="C14" s="147" t="s">
        <v>149</v>
      </c>
      <c r="D14" s="141">
        <v>6</v>
      </c>
      <c r="E14" s="141">
        <v>6</v>
      </c>
      <c r="F14" s="141">
        <v>0.02</v>
      </c>
      <c r="G14" s="141">
        <v>4.71</v>
      </c>
      <c r="H14" s="141">
        <v>0.03</v>
      </c>
      <c r="I14" s="141">
        <v>44.04</v>
      </c>
      <c r="J14" s="41"/>
    </row>
    <row r="15" spans="1:10" ht="60" customHeight="1" thickBot="1" x14ac:dyDescent="0.75">
      <c r="A15" s="237"/>
      <c r="B15" s="237"/>
      <c r="C15" s="237"/>
      <c r="D15" s="237"/>
      <c r="E15" s="237"/>
      <c r="F15" s="143">
        <f>SUM(F12:F14)</f>
        <v>3.0900000000000003</v>
      </c>
      <c r="G15" s="143">
        <f>SUM(G12:G14)</f>
        <v>6.33</v>
      </c>
      <c r="H15" s="143">
        <f>SUM(H12:H14)</f>
        <v>11.629999999999999</v>
      </c>
      <c r="I15" s="143">
        <f>SUM(I12:I14)</f>
        <v>118.63999999999999</v>
      </c>
      <c r="J15" s="41"/>
    </row>
    <row r="16" spans="1:10" ht="60" customHeight="1" thickBot="1" x14ac:dyDescent="0.75">
      <c r="A16" s="238" t="s">
        <v>53</v>
      </c>
      <c r="B16" s="242">
        <v>150</v>
      </c>
      <c r="C16" s="147" t="s">
        <v>222</v>
      </c>
      <c r="D16" s="141">
        <v>1</v>
      </c>
      <c r="E16" s="141">
        <v>1</v>
      </c>
      <c r="F16" s="141">
        <v>4.0000000000000001E-3</v>
      </c>
      <c r="G16" s="141"/>
      <c r="H16" s="141">
        <v>0.64</v>
      </c>
      <c r="I16" s="141">
        <v>2.94</v>
      </c>
      <c r="J16" s="41"/>
    </row>
    <row r="17" spans="1:10" ht="60" customHeight="1" thickBot="1" x14ac:dyDescent="0.35">
      <c r="A17" s="241"/>
      <c r="B17" s="241"/>
      <c r="C17" s="147" t="s">
        <v>137</v>
      </c>
      <c r="D17" s="148">
        <v>100</v>
      </c>
      <c r="E17" s="148">
        <v>100</v>
      </c>
      <c r="F17" s="148">
        <v>2.8</v>
      </c>
      <c r="G17" s="148">
        <v>3.2</v>
      </c>
      <c r="H17" s="148">
        <v>4.7</v>
      </c>
      <c r="I17" s="148">
        <v>58</v>
      </c>
      <c r="J17" s="41"/>
    </row>
    <row r="18" spans="1:10" ht="60" customHeight="1" thickBot="1" x14ac:dyDescent="0.75">
      <c r="A18" s="241"/>
      <c r="B18" s="241"/>
      <c r="C18" s="147" t="s">
        <v>140</v>
      </c>
      <c r="D18" s="141">
        <v>8</v>
      </c>
      <c r="E18" s="141">
        <v>8</v>
      </c>
      <c r="F18" s="141"/>
      <c r="G18" s="141"/>
      <c r="H18" s="141">
        <v>7.64</v>
      </c>
      <c r="I18" s="141">
        <v>31.2</v>
      </c>
      <c r="J18" s="41"/>
    </row>
    <row r="19" spans="1:10" ht="60" customHeight="1" thickBot="1" x14ac:dyDescent="0.75">
      <c r="A19" s="237"/>
      <c r="B19" s="237"/>
      <c r="C19" s="237"/>
      <c r="D19" s="237"/>
      <c r="E19" s="237"/>
      <c r="F19" s="143">
        <f>SUM(F16:F18)</f>
        <v>2.8039999999999998</v>
      </c>
      <c r="G19" s="143">
        <f>SUM(G16:G18)</f>
        <v>3.2</v>
      </c>
      <c r="H19" s="143">
        <f>SUM(H16:H18)</f>
        <v>12.98</v>
      </c>
      <c r="I19" s="143">
        <f>SUM(I16:I18)</f>
        <v>92.14</v>
      </c>
      <c r="J19" s="41"/>
    </row>
    <row r="20" spans="1:10" ht="60" customHeight="1" thickBot="1" x14ac:dyDescent="0.75">
      <c r="A20" s="233" t="s">
        <v>31</v>
      </c>
      <c r="B20" s="233"/>
      <c r="C20" s="233"/>
      <c r="D20" s="233"/>
      <c r="E20" s="233"/>
      <c r="F20" s="143">
        <f>F5+F11+F15+F19</f>
        <v>11.024000000000001</v>
      </c>
      <c r="G20" s="143">
        <f>G5+G11+G15+G19</f>
        <v>15.330000000000002</v>
      </c>
      <c r="H20" s="143">
        <f>H5+H11+H15+H19</f>
        <v>58.430000000000007</v>
      </c>
      <c r="I20" s="143">
        <f>I5+I11+I15+I19</f>
        <v>423.47</v>
      </c>
      <c r="J20" s="41"/>
    </row>
    <row r="21" spans="1:10" ht="60" customHeight="1" thickBot="1" x14ac:dyDescent="0.75">
      <c r="A21" s="233" t="s">
        <v>15</v>
      </c>
      <c r="B21" s="233"/>
      <c r="C21" s="233"/>
      <c r="D21" s="233"/>
      <c r="E21" s="233"/>
      <c r="F21" s="233"/>
      <c r="G21" s="233"/>
      <c r="H21" s="233"/>
      <c r="I21" s="233"/>
      <c r="J21" s="41"/>
    </row>
    <row r="22" spans="1:10" ht="60" customHeight="1" thickBot="1" x14ac:dyDescent="0.75">
      <c r="A22" s="144" t="s">
        <v>50</v>
      </c>
      <c r="B22" s="138">
        <v>125</v>
      </c>
      <c r="C22" s="140" t="s">
        <v>16</v>
      </c>
      <c r="D22" s="141">
        <v>125</v>
      </c>
      <c r="E22" s="141">
        <v>125</v>
      </c>
      <c r="F22" s="141"/>
      <c r="G22" s="141"/>
      <c r="H22" s="145">
        <v>8.75</v>
      </c>
      <c r="I22" s="145">
        <v>35</v>
      </c>
      <c r="J22" s="41"/>
    </row>
    <row r="23" spans="1:10" ht="60" customHeight="1" thickBot="1" x14ac:dyDescent="0.75">
      <c r="A23" s="233" t="s">
        <v>17</v>
      </c>
      <c r="B23" s="233"/>
      <c r="C23" s="233"/>
      <c r="D23" s="233"/>
      <c r="E23" s="233"/>
      <c r="F23" s="233"/>
      <c r="G23" s="233"/>
      <c r="H23" s="233"/>
      <c r="I23" s="233"/>
      <c r="J23" s="41"/>
    </row>
    <row r="24" spans="1:10" ht="60" customHeight="1" thickBot="1" x14ac:dyDescent="0.35">
      <c r="A24" s="238" t="s">
        <v>72</v>
      </c>
      <c r="B24" s="242">
        <v>30</v>
      </c>
      <c r="C24" s="147" t="s">
        <v>173</v>
      </c>
      <c r="D24" s="148">
        <v>15</v>
      </c>
      <c r="E24" s="148">
        <v>12</v>
      </c>
      <c r="F24" s="148">
        <v>0.04</v>
      </c>
      <c r="G24" s="148">
        <v>0.01</v>
      </c>
      <c r="H24" s="148">
        <v>2.74</v>
      </c>
      <c r="I24" s="148">
        <v>12.6</v>
      </c>
      <c r="J24" s="41"/>
    </row>
    <row r="25" spans="1:10" ht="60" customHeight="1" thickBot="1" x14ac:dyDescent="0.35">
      <c r="A25" s="238"/>
      <c r="B25" s="242"/>
      <c r="C25" s="147" t="s">
        <v>140</v>
      </c>
      <c r="D25" s="148">
        <v>1</v>
      </c>
      <c r="E25" s="148">
        <v>1</v>
      </c>
      <c r="F25" s="148"/>
      <c r="G25" s="148"/>
      <c r="H25" s="148">
        <v>1</v>
      </c>
      <c r="I25" s="148">
        <v>3.8</v>
      </c>
      <c r="J25" s="41"/>
    </row>
    <row r="26" spans="1:10" ht="60" customHeight="1" thickBot="1" x14ac:dyDescent="0.35">
      <c r="A26" s="238"/>
      <c r="B26" s="242"/>
      <c r="C26" s="147" t="s">
        <v>168</v>
      </c>
      <c r="D26" s="158">
        <v>15</v>
      </c>
      <c r="E26" s="158">
        <v>12</v>
      </c>
      <c r="F26" s="158">
        <v>0.05</v>
      </c>
      <c r="G26" s="158"/>
      <c r="H26" s="158">
        <v>0.94</v>
      </c>
      <c r="I26" s="158">
        <v>5.4</v>
      </c>
      <c r="J26" s="41"/>
    </row>
    <row r="27" spans="1:10" ht="60" customHeight="1" thickBot="1" x14ac:dyDescent="0.35">
      <c r="A27" s="238"/>
      <c r="B27" s="242"/>
      <c r="C27" s="147" t="s">
        <v>201</v>
      </c>
      <c r="D27" s="148">
        <v>2</v>
      </c>
      <c r="E27" s="148">
        <v>2</v>
      </c>
      <c r="F27" s="148"/>
      <c r="G27" s="148">
        <v>1.88</v>
      </c>
      <c r="H27" s="148"/>
      <c r="I27" s="148">
        <v>17.46</v>
      </c>
      <c r="J27" s="41"/>
    </row>
    <row r="28" spans="1:10" ht="60" customHeight="1" thickBot="1" x14ac:dyDescent="0.75">
      <c r="A28" s="237"/>
      <c r="B28" s="237"/>
      <c r="C28" s="237"/>
      <c r="D28" s="237"/>
      <c r="E28" s="237"/>
      <c r="F28" s="143">
        <f>SUM(F24:F27)</f>
        <v>0.09</v>
      </c>
      <c r="G28" s="143">
        <f>SUM(G24:G27)</f>
        <v>1.89</v>
      </c>
      <c r="H28" s="143">
        <f>SUM(H24:H27)</f>
        <v>4.68</v>
      </c>
      <c r="I28" s="143">
        <f>SUM(I24:I27)</f>
        <v>39.26</v>
      </c>
      <c r="J28" s="41"/>
    </row>
    <row r="29" spans="1:10" ht="60" customHeight="1" thickBot="1" x14ac:dyDescent="0.35">
      <c r="A29" s="238" t="s">
        <v>422</v>
      </c>
      <c r="B29" s="242" t="s">
        <v>392</v>
      </c>
      <c r="C29" s="147" t="s">
        <v>173</v>
      </c>
      <c r="D29" s="148">
        <v>7</v>
      </c>
      <c r="E29" s="148">
        <v>6</v>
      </c>
      <c r="F29" s="148">
        <v>0.02</v>
      </c>
      <c r="G29" s="148"/>
      <c r="H29" s="148">
        <v>0.43</v>
      </c>
      <c r="I29" s="148">
        <v>2</v>
      </c>
      <c r="J29" s="41"/>
    </row>
    <row r="30" spans="1:10" ht="60" customHeight="1" thickBot="1" x14ac:dyDescent="0.75">
      <c r="A30" s="238"/>
      <c r="B30" s="242"/>
      <c r="C30" s="147" t="s">
        <v>47</v>
      </c>
      <c r="D30" s="141">
        <v>30</v>
      </c>
      <c r="E30" s="141">
        <v>21</v>
      </c>
      <c r="F30" s="141">
        <v>4.2</v>
      </c>
      <c r="G30" s="141">
        <v>2.0699999999999998</v>
      </c>
      <c r="H30" s="141"/>
      <c r="I30" s="141">
        <v>35.28</v>
      </c>
      <c r="J30" s="41"/>
    </row>
    <row r="31" spans="1:10" ht="60" customHeight="1" thickBot="1" x14ac:dyDescent="0.35">
      <c r="A31" s="238"/>
      <c r="B31" s="242"/>
      <c r="C31" s="147" t="s">
        <v>184</v>
      </c>
      <c r="D31" s="152">
        <v>5</v>
      </c>
      <c r="E31" s="152">
        <v>5</v>
      </c>
      <c r="F31" s="152">
        <v>0.13</v>
      </c>
      <c r="G31" s="152">
        <v>0.75</v>
      </c>
      <c r="H31" s="152">
        <v>0.18</v>
      </c>
      <c r="I31" s="152">
        <v>8</v>
      </c>
      <c r="J31" s="41"/>
    </row>
    <row r="32" spans="1:10" ht="60" customHeight="1" thickBot="1" x14ac:dyDescent="0.75">
      <c r="A32" s="241"/>
      <c r="B32" s="241"/>
      <c r="C32" s="147" t="s">
        <v>154</v>
      </c>
      <c r="D32" s="141">
        <v>70</v>
      </c>
      <c r="E32" s="141">
        <v>49</v>
      </c>
      <c r="F32" s="141">
        <v>0.98</v>
      </c>
      <c r="G32" s="141">
        <v>0.2</v>
      </c>
      <c r="H32" s="141">
        <v>7.98</v>
      </c>
      <c r="I32" s="141">
        <v>39.200000000000003</v>
      </c>
      <c r="J32" s="41"/>
    </row>
    <row r="33" spans="1:10" ht="60" customHeight="1" thickBot="1" x14ac:dyDescent="0.35">
      <c r="A33" s="241"/>
      <c r="B33" s="241"/>
      <c r="C33" s="147" t="s">
        <v>160</v>
      </c>
      <c r="D33" s="148">
        <v>30</v>
      </c>
      <c r="E33" s="148">
        <v>24</v>
      </c>
      <c r="F33" s="148">
        <v>0.33</v>
      </c>
      <c r="G33" s="148">
        <v>0.02</v>
      </c>
      <c r="H33" s="148">
        <v>1.1299999999999999</v>
      </c>
      <c r="I33" s="148">
        <v>6.5</v>
      </c>
      <c r="J33" s="41"/>
    </row>
    <row r="34" spans="1:10" ht="60" customHeight="1" thickBot="1" x14ac:dyDescent="0.35">
      <c r="A34" s="241"/>
      <c r="B34" s="241"/>
      <c r="C34" s="147" t="s">
        <v>175</v>
      </c>
      <c r="D34" s="148">
        <v>7</v>
      </c>
      <c r="E34" s="148">
        <v>6</v>
      </c>
      <c r="F34" s="148">
        <v>0.09</v>
      </c>
      <c r="G34" s="148"/>
      <c r="H34" s="148">
        <v>0.56000000000000005</v>
      </c>
      <c r="I34" s="148">
        <v>2.6</v>
      </c>
      <c r="J34" s="41"/>
    </row>
    <row r="35" spans="1:10" ht="60" customHeight="1" thickBot="1" x14ac:dyDescent="0.75">
      <c r="A35" s="237"/>
      <c r="B35" s="237"/>
      <c r="C35" s="237"/>
      <c r="D35" s="237"/>
      <c r="E35" s="237"/>
      <c r="F35" s="143">
        <f>SUM(F29:F34)</f>
        <v>5.75</v>
      </c>
      <c r="G35" s="143">
        <f>SUM(G29:G34)</f>
        <v>3.04</v>
      </c>
      <c r="H35" s="143">
        <f>SUM(H29:H34)</f>
        <v>10.28</v>
      </c>
      <c r="I35" s="143">
        <f>SUM(I29:I34)</f>
        <v>93.58</v>
      </c>
      <c r="J35" s="41"/>
    </row>
    <row r="36" spans="1:10" ht="60" customHeight="1" thickBot="1" x14ac:dyDescent="0.75">
      <c r="A36" s="243" t="s">
        <v>396</v>
      </c>
      <c r="B36" s="240" t="s">
        <v>418</v>
      </c>
      <c r="C36" s="159" t="s">
        <v>47</v>
      </c>
      <c r="D36" s="148">
        <v>70</v>
      </c>
      <c r="E36" s="152">
        <v>70</v>
      </c>
      <c r="F36" s="152">
        <v>14</v>
      </c>
      <c r="G36" s="152">
        <v>6.84</v>
      </c>
      <c r="H36" s="152"/>
      <c r="I36" s="152">
        <v>117.6</v>
      </c>
      <c r="J36" s="41"/>
    </row>
    <row r="37" spans="1:10" ht="60" customHeight="1" thickBot="1" x14ac:dyDescent="0.75">
      <c r="A37" s="243"/>
      <c r="B37" s="240"/>
      <c r="C37" s="159" t="s">
        <v>12</v>
      </c>
      <c r="D37" s="141">
        <v>8</v>
      </c>
      <c r="E37" s="141">
        <v>8</v>
      </c>
      <c r="F37" s="141">
        <v>0.56999999999999995</v>
      </c>
      <c r="G37" s="141">
        <v>0.09</v>
      </c>
      <c r="H37" s="141">
        <v>3.71</v>
      </c>
      <c r="I37" s="141">
        <v>18.32</v>
      </c>
      <c r="J37" s="41"/>
    </row>
    <row r="38" spans="1:10" ht="60" customHeight="1" thickBot="1" x14ac:dyDescent="0.75">
      <c r="A38" s="243"/>
      <c r="B38" s="240"/>
      <c r="C38" s="140" t="s">
        <v>21</v>
      </c>
      <c r="D38" s="141">
        <v>8</v>
      </c>
      <c r="E38" s="141">
        <v>7</v>
      </c>
      <c r="F38" s="141">
        <v>0.09</v>
      </c>
      <c r="G38" s="141"/>
      <c r="H38" s="141">
        <v>0.64</v>
      </c>
      <c r="I38" s="141">
        <v>2.9</v>
      </c>
      <c r="J38" s="41"/>
    </row>
    <row r="39" spans="1:10" ht="60" customHeight="1" thickBot="1" x14ac:dyDescent="0.75">
      <c r="A39" s="239"/>
      <c r="B39" s="233"/>
      <c r="C39" s="140" t="s">
        <v>19</v>
      </c>
      <c r="D39" s="141">
        <v>4</v>
      </c>
      <c r="E39" s="141">
        <v>4</v>
      </c>
      <c r="F39" s="141"/>
      <c r="G39" s="141">
        <v>3.75</v>
      </c>
      <c r="H39" s="141"/>
      <c r="I39" s="141">
        <v>34.92</v>
      </c>
      <c r="J39" s="41"/>
    </row>
    <row r="40" spans="1:10" ht="60" customHeight="1" thickBot="1" x14ac:dyDescent="0.75">
      <c r="A40" s="239"/>
      <c r="B40" s="233"/>
      <c r="C40" s="140" t="s">
        <v>75</v>
      </c>
      <c r="D40" s="141">
        <v>150</v>
      </c>
      <c r="E40" s="141">
        <v>105</v>
      </c>
      <c r="F40" s="141">
        <v>1.89</v>
      </c>
      <c r="G40" s="141">
        <v>0.41</v>
      </c>
      <c r="H40" s="141">
        <v>17.12</v>
      </c>
      <c r="I40" s="141">
        <v>84</v>
      </c>
      <c r="J40" s="41"/>
    </row>
    <row r="41" spans="1:10" ht="60" customHeight="1" thickBot="1" x14ac:dyDescent="0.75">
      <c r="A41" s="239"/>
      <c r="B41" s="233"/>
      <c r="C41" s="140" t="s">
        <v>45</v>
      </c>
      <c r="D41" s="141">
        <v>30</v>
      </c>
      <c r="E41" s="141">
        <v>30</v>
      </c>
      <c r="F41" s="141">
        <v>0.84</v>
      </c>
      <c r="G41" s="141">
        <v>0.96</v>
      </c>
      <c r="H41" s="141">
        <v>1.41</v>
      </c>
      <c r="I41" s="141">
        <v>17.7</v>
      </c>
      <c r="J41" s="41"/>
    </row>
    <row r="42" spans="1:10" ht="60" customHeight="1" thickBot="1" x14ac:dyDescent="0.75">
      <c r="A42" s="239"/>
      <c r="B42" s="233"/>
      <c r="C42" s="140" t="s">
        <v>11</v>
      </c>
      <c r="D42" s="141">
        <v>4</v>
      </c>
      <c r="E42" s="141">
        <v>4</v>
      </c>
      <c r="F42" s="141">
        <v>0.01</v>
      </c>
      <c r="G42" s="141">
        <v>3.14</v>
      </c>
      <c r="H42" s="141">
        <v>0.02</v>
      </c>
      <c r="I42" s="141">
        <v>29.36</v>
      </c>
      <c r="J42" s="41"/>
    </row>
    <row r="43" spans="1:10" ht="60" customHeight="1" thickBot="1" x14ac:dyDescent="0.75">
      <c r="A43" s="233"/>
      <c r="B43" s="233"/>
      <c r="C43" s="233"/>
      <c r="D43" s="233"/>
      <c r="E43" s="233"/>
      <c r="F43" s="143">
        <f t="shared" ref="F43:H43" si="0">SUM(F36:F42)</f>
        <v>17.400000000000002</v>
      </c>
      <c r="G43" s="143">
        <f t="shared" si="0"/>
        <v>15.190000000000001</v>
      </c>
      <c r="H43" s="143">
        <f t="shared" si="0"/>
        <v>22.9</v>
      </c>
      <c r="I43" s="143">
        <f>SUM(I36:I42)</f>
        <v>304.8</v>
      </c>
      <c r="J43" s="41"/>
    </row>
    <row r="44" spans="1:10" ht="60" customHeight="1" thickBot="1" x14ac:dyDescent="0.75">
      <c r="A44" s="238" t="s">
        <v>48</v>
      </c>
      <c r="B44" s="242">
        <v>150</v>
      </c>
      <c r="C44" s="140" t="s">
        <v>413</v>
      </c>
      <c r="D44" s="141">
        <v>8</v>
      </c>
      <c r="E44" s="141">
        <v>8</v>
      </c>
      <c r="F44" s="141">
        <v>0.18</v>
      </c>
      <c r="G44" s="141"/>
      <c r="H44" s="141">
        <v>3.84</v>
      </c>
      <c r="I44" s="141">
        <v>15.92</v>
      </c>
      <c r="J44" s="41"/>
    </row>
    <row r="45" spans="1:10" ht="60" customHeight="1" thickBot="1" x14ac:dyDescent="0.35">
      <c r="A45" s="241"/>
      <c r="B45" s="241"/>
      <c r="C45" s="147" t="s">
        <v>150</v>
      </c>
      <c r="D45" s="148">
        <v>10</v>
      </c>
      <c r="E45" s="148">
        <v>10</v>
      </c>
      <c r="F45" s="148"/>
      <c r="G45" s="148"/>
      <c r="H45" s="148">
        <v>9.5500000000000007</v>
      </c>
      <c r="I45" s="148">
        <v>39</v>
      </c>
      <c r="J45" s="41"/>
    </row>
    <row r="46" spans="1:10" ht="60" customHeight="1" thickBot="1" x14ac:dyDescent="0.75">
      <c r="A46" s="237"/>
      <c r="B46" s="237"/>
      <c r="C46" s="237"/>
      <c r="D46" s="237"/>
      <c r="E46" s="237"/>
      <c r="F46" s="143">
        <f>SUM(F44:F45)</f>
        <v>0.18</v>
      </c>
      <c r="G46" s="143">
        <f>SUM(G44:G45)</f>
        <v>0</v>
      </c>
      <c r="H46" s="143">
        <f>SUM(H44:H45)</f>
        <v>13.39</v>
      </c>
      <c r="I46" s="143">
        <f>SUM(I44:I45)</f>
        <v>54.92</v>
      </c>
      <c r="J46" s="41"/>
    </row>
    <row r="47" spans="1:10" ht="60" customHeight="1" thickBot="1" x14ac:dyDescent="0.75">
      <c r="A47" s="144" t="s">
        <v>49</v>
      </c>
      <c r="B47" s="137">
        <v>25</v>
      </c>
      <c r="C47" s="140" t="s">
        <v>26</v>
      </c>
      <c r="D47" s="141">
        <v>25</v>
      </c>
      <c r="E47" s="141">
        <v>25</v>
      </c>
      <c r="F47" s="141">
        <v>1.3</v>
      </c>
      <c r="G47" s="141">
        <v>0.3</v>
      </c>
      <c r="H47" s="141">
        <v>11.07</v>
      </c>
      <c r="I47" s="141">
        <v>53.5</v>
      </c>
      <c r="J47" s="41"/>
    </row>
    <row r="48" spans="1:10" ht="60" customHeight="1" thickBot="1" x14ac:dyDescent="0.75">
      <c r="A48" s="233" t="s">
        <v>30</v>
      </c>
      <c r="B48" s="233"/>
      <c r="C48" s="233"/>
      <c r="D48" s="233"/>
      <c r="E48" s="233"/>
      <c r="F48" s="143">
        <f t="shared" ref="F48:H48" si="1">F28+F35+F43+F46+F47</f>
        <v>24.720000000000002</v>
      </c>
      <c r="G48" s="143">
        <f t="shared" si="1"/>
        <v>20.420000000000002</v>
      </c>
      <c r="H48" s="143">
        <f t="shared" si="1"/>
        <v>62.32</v>
      </c>
      <c r="I48" s="143">
        <f>I28+I35+I43+I46+I47</f>
        <v>546.05999999999995</v>
      </c>
      <c r="J48" s="41"/>
    </row>
    <row r="49" spans="1:10" ht="60" customHeight="1" thickBot="1" x14ac:dyDescent="0.75">
      <c r="A49" s="233" t="s">
        <v>27</v>
      </c>
      <c r="B49" s="233"/>
      <c r="C49" s="233"/>
      <c r="D49" s="233"/>
      <c r="E49" s="233"/>
      <c r="F49" s="233"/>
      <c r="G49" s="233"/>
      <c r="H49" s="233"/>
      <c r="I49" s="233"/>
      <c r="J49" s="41"/>
    </row>
    <row r="50" spans="1:10" ht="60" customHeight="1" thickBot="1" x14ac:dyDescent="0.75">
      <c r="A50" s="160" t="s">
        <v>374</v>
      </c>
      <c r="B50" s="143">
        <v>40</v>
      </c>
      <c r="C50" s="159" t="s">
        <v>374</v>
      </c>
      <c r="D50" s="141">
        <v>40</v>
      </c>
      <c r="E50" s="141">
        <v>34.799999999999997</v>
      </c>
      <c r="F50" s="141">
        <v>5.05</v>
      </c>
      <c r="G50" s="141">
        <v>10.3</v>
      </c>
      <c r="H50" s="141">
        <v>0.17</v>
      </c>
      <c r="I50" s="141">
        <v>115</v>
      </c>
      <c r="J50" s="41"/>
    </row>
    <row r="51" spans="1:10" ht="60" customHeight="1" thickBot="1" x14ac:dyDescent="0.95">
      <c r="A51" s="234"/>
      <c r="B51" s="253"/>
      <c r="C51" s="253"/>
      <c r="D51" s="253"/>
      <c r="E51" s="253"/>
      <c r="F51" s="253"/>
      <c r="G51" s="253"/>
      <c r="H51" s="253"/>
      <c r="I51" s="254"/>
      <c r="J51" s="41"/>
    </row>
    <row r="52" spans="1:10" ht="60" customHeight="1" thickBot="1" x14ac:dyDescent="0.75">
      <c r="A52" s="160" t="s">
        <v>82</v>
      </c>
      <c r="B52" s="143">
        <v>100</v>
      </c>
      <c r="C52" s="159" t="s">
        <v>56</v>
      </c>
      <c r="D52" s="141">
        <v>100</v>
      </c>
      <c r="E52" s="141">
        <v>100</v>
      </c>
      <c r="F52" s="141">
        <v>8.5</v>
      </c>
      <c r="G52" s="141">
        <v>10</v>
      </c>
      <c r="H52" s="141">
        <v>3.5</v>
      </c>
      <c r="I52" s="141">
        <v>138</v>
      </c>
      <c r="J52" s="41"/>
    </row>
    <row r="53" spans="1:10" ht="60" customHeight="1" thickBot="1" x14ac:dyDescent="0.95">
      <c r="A53" s="234"/>
      <c r="B53" s="253"/>
      <c r="C53" s="253"/>
      <c r="D53" s="253"/>
      <c r="E53" s="253"/>
      <c r="F53" s="253"/>
      <c r="G53" s="253"/>
      <c r="H53" s="253"/>
      <c r="I53" s="254"/>
      <c r="J53" s="41"/>
    </row>
    <row r="54" spans="1:10" ht="60" customHeight="1" thickBot="1" x14ac:dyDescent="0.75">
      <c r="A54" s="247" t="s">
        <v>67</v>
      </c>
      <c r="B54" s="250">
        <v>150</v>
      </c>
      <c r="C54" s="161" t="s">
        <v>39</v>
      </c>
      <c r="D54" s="148">
        <v>1</v>
      </c>
      <c r="E54" s="148">
        <v>1</v>
      </c>
      <c r="F54" s="148"/>
      <c r="G54" s="148"/>
      <c r="H54" s="148"/>
      <c r="I54" s="148"/>
      <c r="J54" s="41"/>
    </row>
    <row r="55" spans="1:10" ht="60" customHeight="1" thickBot="1" x14ac:dyDescent="0.75">
      <c r="A55" s="248"/>
      <c r="B55" s="251"/>
      <c r="C55" s="161" t="s">
        <v>44</v>
      </c>
      <c r="D55" s="141">
        <v>8</v>
      </c>
      <c r="E55" s="141">
        <v>8</v>
      </c>
      <c r="F55" s="141"/>
      <c r="G55" s="141"/>
      <c r="H55" s="141">
        <v>7.64</v>
      </c>
      <c r="I55" s="141">
        <v>31.2</v>
      </c>
      <c r="J55" s="41"/>
    </row>
    <row r="56" spans="1:10" ht="60" customHeight="1" thickBot="1" x14ac:dyDescent="0.75">
      <c r="A56" s="249"/>
      <c r="B56" s="252"/>
      <c r="C56" s="161" t="s">
        <v>24</v>
      </c>
      <c r="D56" s="141">
        <v>100</v>
      </c>
      <c r="E56" s="141">
        <v>100</v>
      </c>
      <c r="F56" s="141">
        <v>2.8</v>
      </c>
      <c r="G56" s="141">
        <v>3.2</v>
      </c>
      <c r="H56" s="141">
        <v>4.7</v>
      </c>
      <c r="I56" s="141">
        <v>58</v>
      </c>
      <c r="J56" s="41"/>
    </row>
    <row r="57" spans="1:10" ht="60" customHeight="1" thickBot="1" x14ac:dyDescent="0.75">
      <c r="A57" s="244"/>
      <c r="B57" s="245"/>
      <c r="C57" s="245"/>
      <c r="D57" s="245"/>
      <c r="E57" s="246"/>
      <c r="F57" s="143">
        <f>SUM(F55:F56)</f>
        <v>2.8</v>
      </c>
      <c r="G57" s="143">
        <f>SUM(G55:G56)</f>
        <v>3.2</v>
      </c>
      <c r="H57" s="143">
        <f>SUM(H55:H56)</f>
        <v>12.34</v>
      </c>
      <c r="I57" s="143">
        <f>SUM(I55:I56)</f>
        <v>89.2</v>
      </c>
      <c r="J57" s="41"/>
    </row>
    <row r="58" spans="1:10" ht="60" customHeight="1" thickBot="1" x14ac:dyDescent="0.75">
      <c r="A58" s="233" t="s">
        <v>32</v>
      </c>
      <c r="B58" s="233"/>
      <c r="C58" s="233"/>
      <c r="D58" s="233"/>
      <c r="E58" s="233"/>
      <c r="F58" s="143">
        <f>F50+F52+F57</f>
        <v>16.350000000000001</v>
      </c>
      <c r="G58" s="143">
        <f t="shared" ref="G58:I58" si="2">G50+G52+G57</f>
        <v>23.5</v>
      </c>
      <c r="H58" s="143">
        <f t="shared" si="2"/>
        <v>16.009999999999998</v>
      </c>
      <c r="I58" s="143">
        <f t="shared" si="2"/>
        <v>342.2</v>
      </c>
      <c r="J58" s="41"/>
    </row>
    <row r="59" spans="1:10" ht="60" customHeight="1" thickBot="1" x14ac:dyDescent="0.75">
      <c r="A59" s="233" t="s">
        <v>33</v>
      </c>
      <c r="B59" s="233"/>
      <c r="C59" s="233"/>
      <c r="D59" s="233"/>
      <c r="E59" s="233"/>
      <c r="F59" s="146">
        <f>F20+F48+F58</f>
        <v>52.094000000000001</v>
      </c>
      <c r="G59" s="146">
        <f>G20+G48+G58</f>
        <v>59.25</v>
      </c>
      <c r="H59" s="146">
        <f>H20+H22+H48+H58</f>
        <v>145.51</v>
      </c>
      <c r="I59" s="146">
        <f>I20+I22+I48+I58</f>
        <v>1346.73</v>
      </c>
      <c r="J59" s="41"/>
    </row>
    <row r="60" spans="1:10" ht="60" customHeight="1" x14ac:dyDescent="0.4">
      <c r="A60" s="7"/>
      <c r="B60" s="7"/>
      <c r="C60" s="8"/>
      <c r="D60" s="9"/>
      <c r="E60" s="9"/>
      <c r="F60" s="9"/>
      <c r="G60" s="9"/>
      <c r="H60" s="9"/>
      <c r="I60" s="9"/>
      <c r="J60" s="8"/>
    </row>
    <row r="61" spans="1:10" ht="60" customHeight="1" x14ac:dyDescent="0.4">
      <c r="A61" s="7"/>
      <c r="B61" s="7"/>
      <c r="C61" s="8"/>
      <c r="D61" s="9"/>
      <c r="E61" s="9"/>
      <c r="F61" s="9"/>
      <c r="G61" s="9"/>
      <c r="H61" s="9"/>
      <c r="I61" s="9"/>
    </row>
    <row r="62" spans="1:10" ht="60" customHeight="1" x14ac:dyDescent="0.4">
      <c r="A62" s="7"/>
      <c r="B62" s="7"/>
      <c r="C62" s="8"/>
      <c r="D62" s="9"/>
      <c r="E62" s="9"/>
      <c r="F62" s="9"/>
      <c r="G62" s="9"/>
      <c r="H62" s="9"/>
      <c r="I62" s="9"/>
    </row>
    <row r="63" spans="1:10" ht="60" customHeight="1" x14ac:dyDescent="0.4">
      <c r="A63" s="7"/>
      <c r="B63" s="7"/>
      <c r="C63" s="8"/>
      <c r="D63" s="9"/>
      <c r="E63" s="9"/>
      <c r="F63" s="9"/>
      <c r="G63" s="9"/>
      <c r="H63" s="9"/>
      <c r="I63" s="9"/>
    </row>
    <row r="64" spans="1:10" ht="60" customHeight="1" x14ac:dyDescent="0.4">
      <c r="A64" s="7"/>
      <c r="B64" s="7"/>
      <c r="C64" s="8"/>
      <c r="D64" s="9"/>
      <c r="E64" s="9"/>
      <c r="F64" s="9"/>
      <c r="G64" s="9"/>
      <c r="H64" s="9"/>
      <c r="I64" s="9"/>
    </row>
    <row r="65" spans="1:9" ht="60" customHeight="1" x14ac:dyDescent="0.4">
      <c r="A65" s="7"/>
      <c r="B65" s="7"/>
      <c r="C65" s="8"/>
      <c r="D65" s="9"/>
      <c r="E65" s="9"/>
      <c r="F65" s="9"/>
      <c r="G65" s="9"/>
      <c r="H65" s="9"/>
      <c r="I65" s="9"/>
    </row>
    <row r="66" spans="1:9" ht="26.25" x14ac:dyDescent="0.4">
      <c r="A66" s="7"/>
      <c r="B66" s="7"/>
      <c r="C66" s="8"/>
      <c r="D66" s="9"/>
      <c r="E66" s="9"/>
      <c r="F66" s="9"/>
      <c r="G66" s="9"/>
      <c r="H66" s="9"/>
      <c r="I66" s="9"/>
    </row>
    <row r="67" spans="1:9" ht="26.25" x14ac:dyDescent="0.4">
      <c r="A67" s="7"/>
      <c r="B67" s="7"/>
      <c r="C67" s="8"/>
      <c r="D67" s="9"/>
      <c r="E67" s="9"/>
      <c r="F67" s="9"/>
      <c r="G67" s="9"/>
      <c r="H67" s="9"/>
      <c r="I67" s="9"/>
    </row>
    <row r="68" spans="1:9" ht="26.25" x14ac:dyDescent="0.4">
      <c r="A68" s="7"/>
      <c r="B68" s="7"/>
      <c r="C68" s="8"/>
      <c r="D68" s="9"/>
      <c r="E68" s="9"/>
      <c r="F68" s="9"/>
      <c r="G68" s="9"/>
      <c r="H68" s="9"/>
      <c r="I68" s="9"/>
    </row>
    <row r="69" spans="1:9" ht="26.25" x14ac:dyDescent="0.4">
      <c r="A69" s="7"/>
      <c r="B69" s="7"/>
      <c r="C69" s="8"/>
      <c r="D69" s="9"/>
      <c r="E69" s="9"/>
      <c r="F69" s="9"/>
      <c r="G69" s="9"/>
      <c r="H69" s="9"/>
      <c r="I69" s="9"/>
    </row>
    <row r="70" spans="1:9" ht="26.25" x14ac:dyDescent="0.4">
      <c r="A70" s="7"/>
      <c r="B70" s="7"/>
      <c r="C70" s="8"/>
      <c r="D70" s="9"/>
      <c r="E70" s="9"/>
      <c r="F70" s="9"/>
      <c r="G70" s="9"/>
      <c r="H70" s="9"/>
      <c r="I70" s="9"/>
    </row>
    <row r="71" spans="1:9" ht="26.25" x14ac:dyDescent="0.4">
      <c r="A71" s="7"/>
      <c r="B71" s="7"/>
      <c r="C71" s="8"/>
      <c r="D71" s="9"/>
      <c r="E71" s="9"/>
      <c r="F71" s="9"/>
      <c r="G71" s="9"/>
      <c r="H71" s="9"/>
      <c r="I71" s="9"/>
    </row>
    <row r="72" spans="1:9" ht="26.25" x14ac:dyDescent="0.4">
      <c r="A72" s="7"/>
      <c r="B72" s="7"/>
      <c r="C72" s="8"/>
      <c r="D72" s="9"/>
      <c r="E72" s="9"/>
      <c r="F72" s="9"/>
      <c r="G72" s="9"/>
      <c r="H72" s="9"/>
      <c r="I72" s="9"/>
    </row>
    <row r="73" spans="1:9" ht="26.25" x14ac:dyDescent="0.4">
      <c r="A73" s="7"/>
      <c r="B73" s="7"/>
      <c r="C73" s="8"/>
      <c r="D73" s="9"/>
      <c r="E73" s="9"/>
      <c r="F73" s="9"/>
      <c r="G73" s="9"/>
      <c r="H73" s="9"/>
      <c r="I73" s="9"/>
    </row>
    <row r="74" spans="1:9" ht="26.25" x14ac:dyDescent="0.4">
      <c r="A74" s="7"/>
      <c r="B74" s="7"/>
      <c r="C74" s="8"/>
      <c r="D74" s="9"/>
      <c r="E74" s="9"/>
      <c r="F74" s="9"/>
      <c r="G74" s="9"/>
      <c r="H74" s="9"/>
      <c r="I74" s="9"/>
    </row>
    <row r="117" spans="5:5" x14ac:dyDescent="0.35">
      <c r="E117" s="6" t="s">
        <v>55</v>
      </c>
    </row>
  </sheetData>
  <mergeCells count="35">
    <mergeCell ref="A59:E59"/>
    <mergeCell ref="B36:B42"/>
    <mergeCell ref="A36:A42"/>
    <mergeCell ref="A44:A45"/>
    <mergeCell ref="B44:B45"/>
    <mergeCell ref="A48:E48"/>
    <mergeCell ref="A49:I49"/>
    <mergeCell ref="A58:E58"/>
    <mergeCell ref="A57:E57"/>
    <mergeCell ref="A54:A56"/>
    <mergeCell ref="B54:B56"/>
    <mergeCell ref="A51:I51"/>
    <mergeCell ref="A53:I53"/>
    <mergeCell ref="A23:I23"/>
    <mergeCell ref="A28:E28"/>
    <mergeCell ref="A35:E35"/>
    <mergeCell ref="A43:E43"/>
    <mergeCell ref="A46:E46"/>
    <mergeCell ref="A29:A34"/>
    <mergeCell ref="B29:B34"/>
    <mergeCell ref="A24:A27"/>
    <mergeCell ref="B24:B27"/>
    <mergeCell ref="A21:I21"/>
    <mergeCell ref="A4:I4"/>
    <mergeCell ref="A6:I6"/>
    <mergeCell ref="A11:E11"/>
    <mergeCell ref="A15:E15"/>
    <mergeCell ref="A19:E19"/>
    <mergeCell ref="A20:E20"/>
    <mergeCell ref="A12:A14"/>
    <mergeCell ref="B12:B14"/>
    <mergeCell ref="A16:A18"/>
    <mergeCell ref="B16:B18"/>
    <mergeCell ref="A7:A10"/>
    <mergeCell ref="B7:B10"/>
  </mergeCells>
  <pageMargins left="0.7" right="0.7" top="0.75" bottom="0.75" header="0.3" footer="0.3"/>
  <pageSetup paperSize="9" scale="19" orientation="portrait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63"/>
  <sheetViews>
    <sheetView view="pageBreakPreview" zoomScale="33" zoomScaleNormal="80" zoomScaleSheetLayoutView="33" workbookViewId="0">
      <selection activeCell="C11" sqref="C11"/>
    </sheetView>
  </sheetViews>
  <sheetFormatPr defaultRowHeight="15" x14ac:dyDescent="0.25"/>
  <cols>
    <col min="1" max="1" width="114.7109375" style="5" customWidth="1"/>
    <col min="2" max="2" width="40.7109375" style="5" customWidth="1"/>
    <col min="3" max="3" width="90.7109375" customWidth="1"/>
    <col min="4" max="8" width="40.7109375" style="4" customWidth="1"/>
    <col min="9" max="9" width="50.7109375" style="4" customWidth="1"/>
  </cols>
  <sheetData>
    <row r="2" spans="1:10" ht="61.5" x14ac:dyDescent="0.7">
      <c r="A2" s="156"/>
      <c r="B2" s="156" t="s">
        <v>339</v>
      </c>
      <c r="C2" s="156" t="s">
        <v>357</v>
      </c>
      <c r="D2" s="133"/>
      <c r="E2" s="133"/>
      <c r="F2" s="133"/>
      <c r="G2" s="133"/>
      <c r="H2" s="133"/>
      <c r="I2" s="157" t="s">
        <v>317</v>
      </c>
    </row>
    <row r="3" spans="1:10" ht="62.25" thickBot="1" x14ac:dyDescent="0.75">
      <c r="A3" s="156"/>
      <c r="B3" s="156"/>
      <c r="C3" s="133" t="s">
        <v>343</v>
      </c>
      <c r="D3" s="133"/>
      <c r="E3" s="133"/>
      <c r="F3" s="133"/>
      <c r="G3" s="133"/>
      <c r="H3" s="133" t="s">
        <v>408</v>
      </c>
      <c r="I3" s="133"/>
      <c r="J3" s="1"/>
    </row>
    <row r="4" spans="1:10" ht="138.75" customHeight="1" thickBot="1" x14ac:dyDescent="0.3">
      <c r="A4" s="137" t="s">
        <v>0</v>
      </c>
      <c r="B4" s="137" t="s">
        <v>1</v>
      </c>
      <c r="C4" s="137" t="s">
        <v>2</v>
      </c>
      <c r="D4" s="137" t="s">
        <v>3</v>
      </c>
      <c r="E4" s="137" t="s">
        <v>4</v>
      </c>
      <c r="F4" s="137" t="s">
        <v>5</v>
      </c>
      <c r="G4" s="137" t="s">
        <v>6</v>
      </c>
      <c r="H4" s="137" t="s">
        <v>7</v>
      </c>
      <c r="I4" s="138" t="s">
        <v>8</v>
      </c>
    </row>
    <row r="5" spans="1:10" ht="69.95" customHeight="1" thickBot="1" x14ac:dyDescent="0.75">
      <c r="A5" s="233" t="s">
        <v>9</v>
      </c>
      <c r="B5" s="233"/>
      <c r="C5" s="233"/>
      <c r="D5" s="233"/>
      <c r="E5" s="233"/>
      <c r="F5" s="233"/>
      <c r="G5" s="233"/>
      <c r="H5" s="233"/>
      <c r="I5" s="233"/>
    </row>
    <row r="6" spans="1:10" ht="69.95" customHeight="1" thickBot="1" x14ac:dyDescent="0.75">
      <c r="A6" s="160" t="s">
        <v>10</v>
      </c>
      <c r="B6" s="143">
        <v>70</v>
      </c>
      <c r="C6" s="159" t="s">
        <v>10</v>
      </c>
      <c r="D6" s="141">
        <v>70</v>
      </c>
      <c r="E6" s="141">
        <v>70</v>
      </c>
      <c r="F6" s="141">
        <v>0.5</v>
      </c>
      <c r="G6" s="141"/>
      <c r="H6" s="141">
        <v>8.18</v>
      </c>
      <c r="I6" s="141">
        <v>37.08</v>
      </c>
    </row>
    <row r="7" spans="1:10" ht="69.95" customHeight="1" thickBot="1" x14ac:dyDescent="0.95">
      <c r="A7" s="234"/>
      <c r="B7" s="253"/>
      <c r="C7" s="253"/>
      <c r="D7" s="253"/>
      <c r="E7" s="253"/>
      <c r="F7" s="253"/>
      <c r="G7" s="253"/>
      <c r="H7" s="253"/>
      <c r="I7" s="254"/>
    </row>
    <row r="8" spans="1:10" ht="69.95" customHeight="1" thickBot="1" x14ac:dyDescent="0.75">
      <c r="A8" s="259" t="s">
        <v>65</v>
      </c>
      <c r="B8" s="242">
        <v>200</v>
      </c>
      <c r="C8" s="140" t="s">
        <v>35</v>
      </c>
      <c r="D8" s="141">
        <v>30</v>
      </c>
      <c r="E8" s="141">
        <v>30</v>
      </c>
      <c r="F8" s="141">
        <v>1.89</v>
      </c>
      <c r="G8" s="141">
        <v>0.27</v>
      </c>
      <c r="H8" s="141">
        <v>21.33</v>
      </c>
      <c r="I8" s="141">
        <v>97.8</v>
      </c>
    </row>
    <row r="9" spans="1:10" ht="69.95" customHeight="1" thickBot="1" x14ac:dyDescent="0.75">
      <c r="A9" s="259"/>
      <c r="B9" s="242"/>
      <c r="C9" s="140" t="s">
        <v>24</v>
      </c>
      <c r="D9" s="141">
        <v>100</v>
      </c>
      <c r="E9" s="141">
        <v>100</v>
      </c>
      <c r="F9" s="141">
        <v>2.8</v>
      </c>
      <c r="G9" s="141">
        <v>3.2</v>
      </c>
      <c r="H9" s="141">
        <v>4.7</v>
      </c>
      <c r="I9" s="141">
        <v>59</v>
      </c>
    </row>
    <row r="10" spans="1:10" ht="69.95" customHeight="1" thickBot="1" x14ac:dyDescent="0.75">
      <c r="A10" s="259"/>
      <c r="B10" s="242"/>
      <c r="C10" s="140" t="s">
        <v>14</v>
      </c>
      <c r="D10" s="141">
        <v>3</v>
      </c>
      <c r="E10" s="141">
        <v>3</v>
      </c>
      <c r="F10" s="141"/>
      <c r="G10" s="141"/>
      <c r="H10" s="141">
        <v>2.86</v>
      </c>
      <c r="I10" s="141">
        <v>11.7</v>
      </c>
    </row>
    <row r="11" spans="1:10" ht="69.95" customHeight="1" thickBot="1" x14ac:dyDescent="0.75">
      <c r="A11" s="259"/>
      <c r="B11" s="242"/>
      <c r="C11" s="140" t="s">
        <v>11</v>
      </c>
      <c r="D11" s="141">
        <v>4</v>
      </c>
      <c r="E11" s="141">
        <v>4</v>
      </c>
      <c r="F11" s="141">
        <v>0.01</v>
      </c>
      <c r="G11" s="141">
        <v>3.14</v>
      </c>
      <c r="H11" s="141">
        <v>0.02</v>
      </c>
      <c r="I11" s="141">
        <v>29.36</v>
      </c>
    </row>
    <row r="12" spans="1:10" ht="69.95" customHeight="1" thickBot="1" x14ac:dyDescent="0.75">
      <c r="A12" s="237"/>
      <c r="B12" s="237"/>
      <c r="C12" s="237"/>
      <c r="D12" s="237"/>
      <c r="E12" s="237"/>
      <c r="F12" s="143">
        <f>SUM(F8:F11)</f>
        <v>4.6999999999999993</v>
      </c>
      <c r="G12" s="143">
        <f>SUM(G8:G11)</f>
        <v>6.61</v>
      </c>
      <c r="H12" s="143">
        <f>SUM(H8:H11)</f>
        <v>28.909999999999997</v>
      </c>
      <c r="I12" s="143">
        <f>SUM(I8:I11)</f>
        <v>197.86</v>
      </c>
    </row>
    <row r="13" spans="1:10" ht="69.95" customHeight="1" thickBot="1" x14ac:dyDescent="0.75">
      <c r="A13" s="259" t="s">
        <v>130</v>
      </c>
      <c r="B13" s="240" t="s">
        <v>428</v>
      </c>
      <c r="C13" s="140" t="s">
        <v>12</v>
      </c>
      <c r="D13" s="141">
        <v>30</v>
      </c>
      <c r="E13" s="141">
        <v>30</v>
      </c>
      <c r="F13" s="141">
        <v>2.13</v>
      </c>
      <c r="G13" s="141">
        <v>0.33</v>
      </c>
      <c r="H13" s="141">
        <v>13.9</v>
      </c>
      <c r="I13" s="141">
        <v>68.7</v>
      </c>
    </row>
    <row r="14" spans="1:10" ht="69.95" customHeight="1" thickBot="1" x14ac:dyDescent="0.75">
      <c r="A14" s="259"/>
      <c r="B14" s="240"/>
      <c r="C14" s="140" t="s">
        <v>11</v>
      </c>
      <c r="D14" s="141">
        <v>8</v>
      </c>
      <c r="E14" s="141">
        <v>8</v>
      </c>
      <c r="F14" s="141">
        <v>0.03</v>
      </c>
      <c r="G14" s="141">
        <v>6.28</v>
      </c>
      <c r="H14" s="141">
        <v>0.04</v>
      </c>
      <c r="I14" s="141">
        <v>58.72</v>
      </c>
    </row>
    <row r="15" spans="1:10" ht="69.95" customHeight="1" thickBot="1" x14ac:dyDescent="0.75">
      <c r="A15" s="259"/>
      <c r="B15" s="240"/>
      <c r="C15" s="140" t="s">
        <v>71</v>
      </c>
      <c r="D15" s="141">
        <v>8</v>
      </c>
      <c r="E15" s="141">
        <v>8</v>
      </c>
      <c r="F15" s="141">
        <v>2.08</v>
      </c>
      <c r="G15" s="141">
        <v>2.16</v>
      </c>
      <c r="H15" s="141"/>
      <c r="I15" s="141">
        <v>27.76</v>
      </c>
    </row>
    <row r="16" spans="1:10" ht="69.95" customHeight="1" thickBot="1" x14ac:dyDescent="0.75">
      <c r="A16" s="237"/>
      <c r="B16" s="237"/>
      <c r="C16" s="237"/>
      <c r="D16" s="237"/>
      <c r="E16" s="237"/>
      <c r="F16" s="143">
        <f>SUM(F13:F15)</f>
        <v>4.24</v>
      </c>
      <c r="G16" s="143">
        <f>SUM(G13:G15)</f>
        <v>8.77</v>
      </c>
      <c r="H16" s="143">
        <f>SUM(H13:H15)</f>
        <v>13.94</v>
      </c>
      <c r="I16" s="143">
        <f>SUM(I13:I15)</f>
        <v>155.18</v>
      </c>
    </row>
    <row r="17" spans="1:9" ht="69.95" customHeight="1" thickBot="1" x14ac:dyDescent="0.75">
      <c r="A17" s="259" t="s">
        <v>53</v>
      </c>
      <c r="B17" s="242">
        <v>200</v>
      </c>
      <c r="C17" s="140" t="s">
        <v>42</v>
      </c>
      <c r="D17" s="148">
        <v>1</v>
      </c>
      <c r="E17" s="148">
        <v>1</v>
      </c>
      <c r="F17" s="148"/>
      <c r="G17" s="148"/>
      <c r="H17" s="148">
        <v>0.64</v>
      </c>
      <c r="I17" s="148">
        <v>2.94</v>
      </c>
    </row>
    <row r="18" spans="1:9" ht="69.95" customHeight="1" thickBot="1" x14ac:dyDescent="0.75">
      <c r="A18" s="259"/>
      <c r="B18" s="242"/>
      <c r="C18" s="140" t="s">
        <v>24</v>
      </c>
      <c r="D18" s="141">
        <v>100</v>
      </c>
      <c r="E18" s="141">
        <v>100</v>
      </c>
      <c r="F18" s="141">
        <v>2.8</v>
      </c>
      <c r="G18" s="141">
        <v>3.2</v>
      </c>
      <c r="H18" s="141">
        <v>4.7</v>
      </c>
      <c r="I18" s="141">
        <v>59</v>
      </c>
    </row>
    <row r="19" spans="1:9" ht="69.95" customHeight="1" thickBot="1" x14ac:dyDescent="0.75">
      <c r="A19" s="259"/>
      <c r="B19" s="242"/>
      <c r="C19" s="140" t="s">
        <v>14</v>
      </c>
      <c r="D19" s="141">
        <v>12</v>
      </c>
      <c r="E19" s="141">
        <v>12</v>
      </c>
      <c r="F19" s="141"/>
      <c r="G19" s="141"/>
      <c r="H19" s="141">
        <v>11.4</v>
      </c>
      <c r="I19" s="141">
        <v>46.8</v>
      </c>
    </row>
    <row r="20" spans="1:9" ht="69.95" customHeight="1" thickBot="1" x14ac:dyDescent="0.75">
      <c r="A20" s="237"/>
      <c r="B20" s="237"/>
      <c r="C20" s="237"/>
      <c r="D20" s="237"/>
      <c r="E20" s="237"/>
      <c r="F20" s="143">
        <f>SUM(F17:F19)</f>
        <v>2.8</v>
      </c>
      <c r="G20" s="143">
        <f>SUM(G17:G19)</f>
        <v>3.2</v>
      </c>
      <c r="H20" s="143">
        <f>SUM(H17:H19)</f>
        <v>16.740000000000002</v>
      </c>
      <c r="I20" s="143">
        <f>SUM(I17:I19)</f>
        <v>108.74</v>
      </c>
    </row>
    <row r="21" spans="1:9" ht="69.95" customHeight="1" thickBot="1" x14ac:dyDescent="0.75">
      <c r="A21" s="233" t="s">
        <v>31</v>
      </c>
      <c r="B21" s="233"/>
      <c r="C21" s="233"/>
      <c r="D21" s="233"/>
      <c r="E21" s="233"/>
      <c r="F21" s="143">
        <f>F12+F16+F20</f>
        <v>11.739999999999998</v>
      </c>
      <c r="G21" s="143">
        <f t="shared" ref="G21:I21" si="0">G12+G16+G20</f>
        <v>18.579999999999998</v>
      </c>
      <c r="H21" s="143">
        <f t="shared" si="0"/>
        <v>59.589999999999996</v>
      </c>
      <c r="I21" s="143">
        <f t="shared" si="0"/>
        <v>461.78000000000003</v>
      </c>
    </row>
    <row r="22" spans="1:9" ht="69.95" customHeight="1" thickBot="1" x14ac:dyDescent="0.75">
      <c r="A22" s="233" t="s">
        <v>15</v>
      </c>
      <c r="B22" s="233"/>
      <c r="C22" s="233"/>
      <c r="D22" s="233"/>
      <c r="E22" s="233"/>
      <c r="F22" s="233"/>
      <c r="G22" s="233"/>
      <c r="H22" s="233"/>
      <c r="I22" s="233"/>
    </row>
    <row r="23" spans="1:9" ht="69.95" customHeight="1" thickBot="1" x14ac:dyDescent="0.75">
      <c r="A23" s="144" t="s">
        <v>50</v>
      </c>
      <c r="B23" s="138">
        <v>125</v>
      </c>
      <c r="C23" s="140" t="s">
        <v>16</v>
      </c>
      <c r="D23" s="141">
        <v>125</v>
      </c>
      <c r="E23" s="141">
        <v>125</v>
      </c>
      <c r="F23" s="141"/>
      <c r="G23" s="141"/>
      <c r="H23" s="145">
        <v>8.75</v>
      </c>
      <c r="I23" s="145">
        <v>35</v>
      </c>
    </row>
    <row r="24" spans="1:9" ht="69.95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69.95" customHeight="1" thickBot="1" x14ac:dyDescent="0.3">
      <c r="A25" s="238" t="s">
        <v>302</v>
      </c>
      <c r="B25" s="242">
        <v>50</v>
      </c>
      <c r="C25" s="147" t="s">
        <v>303</v>
      </c>
      <c r="D25" s="148">
        <v>15</v>
      </c>
      <c r="E25" s="148">
        <v>12</v>
      </c>
      <c r="F25" s="148">
        <v>0.04</v>
      </c>
      <c r="G25" s="148">
        <v>0.01</v>
      </c>
      <c r="H25" s="148">
        <v>2.74</v>
      </c>
      <c r="I25" s="148">
        <v>12.6</v>
      </c>
    </row>
    <row r="26" spans="1:9" ht="69.95" customHeight="1" thickBot="1" x14ac:dyDescent="0.3">
      <c r="A26" s="257"/>
      <c r="B26" s="260"/>
      <c r="C26" s="147" t="s">
        <v>141</v>
      </c>
      <c r="D26" s="148">
        <v>4</v>
      </c>
      <c r="E26" s="148">
        <v>4</v>
      </c>
      <c r="F26" s="148"/>
      <c r="G26" s="148">
        <v>3.76</v>
      </c>
      <c r="H26" s="148"/>
      <c r="I26" s="148">
        <v>34.92</v>
      </c>
    </row>
    <row r="27" spans="1:9" ht="69.95" customHeight="1" thickBot="1" x14ac:dyDescent="0.3">
      <c r="A27" s="257"/>
      <c r="B27" s="260"/>
      <c r="C27" s="147" t="s">
        <v>140</v>
      </c>
      <c r="D27" s="148">
        <v>2</v>
      </c>
      <c r="E27" s="148">
        <v>2</v>
      </c>
      <c r="F27" s="148"/>
      <c r="G27" s="148"/>
      <c r="H27" s="148">
        <v>1.91</v>
      </c>
      <c r="I27" s="148">
        <v>7.8</v>
      </c>
    </row>
    <row r="28" spans="1:9" ht="69.95" customHeight="1" thickBot="1" x14ac:dyDescent="0.3">
      <c r="A28" s="257"/>
      <c r="B28" s="260"/>
      <c r="C28" s="147" t="s">
        <v>233</v>
      </c>
      <c r="D28" s="148">
        <v>40</v>
      </c>
      <c r="E28" s="148">
        <v>32</v>
      </c>
      <c r="F28" s="148">
        <v>0.24</v>
      </c>
      <c r="G28" s="148"/>
      <c r="H28" s="148">
        <v>1.96</v>
      </c>
      <c r="I28" s="148">
        <v>9.2799999999999994</v>
      </c>
    </row>
    <row r="29" spans="1:9" ht="69.95" customHeight="1" thickBot="1" x14ac:dyDescent="0.75">
      <c r="A29" s="237"/>
      <c r="B29" s="237"/>
      <c r="C29" s="237"/>
      <c r="D29" s="237"/>
      <c r="E29" s="237"/>
      <c r="F29" s="143">
        <f>SUM(F25:F28)</f>
        <v>0.27999999999999997</v>
      </c>
      <c r="G29" s="143">
        <f>SUM(G25:G28)</f>
        <v>3.7699999999999996</v>
      </c>
      <c r="H29" s="143">
        <f>SUM(H25:H28)</f>
        <v>6.61</v>
      </c>
      <c r="I29" s="143">
        <f>SUM(I25:I28)</f>
        <v>64.599999999999994</v>
      </c>
    </row>
    <row r="30" spans="1:9" ht="69.95" customHeight="1" thickBot="1" x14ac:dyDescent="0.75">
      <c r="A30" s="243" t="s">
        <v>131</v>
      </c>
      <c r="B30" s="240" t="s">
        <v>429</v>
      </c>
      <c r="C30" s="140" t="s">
        <v>18</v>
      </c>
      <c r="D30" s="141">
        <v>50</v>
      </c>
      <c r="E30" s="141">
        <v>40</v>
      </c>
      <c r="F30" s="141">
        <v>0.72</v>
      </c>
      <c r="G30" s="141">
        <v>0.04</v>
      </c>
      <c r="H30" s="141">
        <v>1.88</v>
      </c>
      <c r="I30" s="141">
        <v>10.8</v>
      </c>
    </row>
    <row r="31" spans="1:9" ht="69.95" customHeight="1" thickBot="1" x14ac:dyDescent="0.75">
      <c r="A31" s="243"/>
      <c r="B31" s="240"/>
      <c r="C31" s="140" t="s">
        <v>47</v>
      </c>
      <c r="D31" s="141">
        <v>40</v>
      </c>
      <c r="E31" s="141">
        <v>28</v>
      </c>
      <c r="F31" s="141">
        <v>5.6</v>
      </c>
      <c r="G31" s="141">
        <v>2.76</v>
      </c>
      <c r="H31" s="141"/>
      <c r="I31" s="141">
        <v>47.04</v>
      </c>
    </row>
    <row r="32" spans="1:9" ht="69.95" customHeight="1" thickBot="1" x14ac:dyDescent="0.75">
      <c r="A32" s="243"/>
      <c r="B32" s="240"/>
      <c r="C32" s="140" t="s">
        <v>128</v>
      </c>
      <c r="D32" s="141">
        <v>7</v>
      </c>
      <c r="E32" s="141">
        <v>7</v>
      </c>
      <c r="F32" s="141">
        <v>0.18</v>
      </c>
      <c r="G32" s="141">
        <v>1.05</v>
      </c>
      <c r="H32" s="141">
        <v>0.25</v>
      </c>
      <c r="I32" s="141">
        <v>11.2</v>
      </c>
    </row>
    <row r="33" spans="1:9" ht="69.95" customHeight="1" thickBot="1" x14ac:dyDescent="0.75">
      <c r="A33" s="243"/>
      <c r="B33" s="240"/>
      <c r="C33" s="140" t="s">
        <v>75</v>
      </c>
      <c r="D33" s="148">
        <v>60</v>
      </c>
      <c r="E33" s="148">
        <v>42</v>
      </c>
      <c r="F33" s="148">
        <v>0.84</v>
      </c>
      <c r="G33" s="148">
        <v>0.16</v>
      </c>
      <c r="H33" s="148">
        <v>6.84</v>
      </c>
      <c r="I33" s="148">
        <v>33.6</v>
      </c>
    </row>
    <row r="34" spans="1:9" ht="69.95" customHeight="1" thickBot="1" x14ac:dyDescent="0.75">
      <c r="A34" s="243"/>
      <c r="B34" s="240"/>
      <c r="C34" s="140" t="s">
        <v>21</v>
      </c>
      <c r="D34" s="141">
        <v>10</v>
      </c>
      <c r="E34" s="141">
        <v>8</v>
      </c>
      <c r="F34" s="141">
        <v>0.11</v>
      </c>
      <c r="G34" s="141"/>
      <c r="H34" s="141">
        <v>0.73</v>
      </c>
      <c r="I34" s="141">
        <v>3.3</v>
      </c>
    </row>
    <row r="35" spans="1:9" ht="69.95" customHeight="1" thickBot="1" x14ac:dyDescent="0.75">
      <c r="A35" s="243"/>
      <c r="B35" s="240"/>
      <c r="C35" s="140" t="s">
        <v>22</v>
      </c>
      <c r="D35" s="141">
        <v>10</v>
      </c>
      <c r="E35" s="141">
        <v>8</v>
      </c>
      <c r="F35" s="141">
        <v>0.02</v>
      </c>
      <c r="G35" s="141"/>
      <c r="H35" s="141">
        <v>0.57999999999999996</v>
      </c>
      <c r="I35" s="141">
        <v>2.7</v>
      </c>
    </row>
    <row r="36" spans="1:9" ht="69.95" customHeight="1" thickBot="1" x14ac:dyDescent="0.75">
      <c r="A36" s="237"/>
      <c r="B36" s="237"/>
      <c r="C36" s="237"/>
      <c r="D36" s="237"/>
      <c r="E36" s="237"/>
      <c r="F36" s="143">
        <f>SUM(F30:F35)</f>
        <v>7.4699999999999989</v>
      </c>
      <c r="G36" s="143">
        <f>SUM(G30:G35)</f>
        <v>4.01</v>
      </c>
      <c r="H36" s="143">
        <f>SUM(H30:H35)</f>
        <v>10.28</v>
      </c>
      <c r="I36" s="143">
        <f>I30+I32+I33+I34+I35</f>
        <v>61.6</v>
      </c>
    </row>
    <row r="37" spans="1:9" ht="69.95" customHeight="1" thickBot="1" x14ac:dyDescent="0.75">
      <c r="A37" s="243" t="s">
        <v>396</v>
      </c>
      <c r="B37" s="240" t="s">
        <v>397</v>
      </c>
      <c r="C37" s="159" t="s">
        <v>47</v>
      </c>
      <c r="D37" s="148">
        <v>70</v>
      </c>
      <c r="E37" s="148">
        <v>70</v>
      </c>
      <c r="F37" s="148">
        <v>14</v>
      </c>
      <c r="G37" s="148">
        <v>6.84</v>
      </c>
      <c r="H37" s="148"/>
      <c r="I37" s="148">
        <v>117.6</v>
      </c>
    </row>
    <row r="38" spans="1:9" ht="69.95" customHeight="1" thickBot="1" x14ac:dyDescent="0.75">
      <c r="A38" s="243"/>
      <c r="B38" s="240"/>
      <c r="C38" s="159" t="s">
        <v>12</v>
      </c>
      <c r="D38" s="141">
        <v>8</v>
      </c>
      <c r="E38" s="141">
        <v>8</v>
      </c>
      <c r="F38" s="141">
        <v>0.56999999999999995</v>
      </c>
      <c r="G38" s="141">
        <v>0.09</v>
      </c>
      <c r="H38" s="141">
        <v>3.71</v>
      </c>
      <c r="I38" s="141">
        <v>18.32</v>
      </c>
    </row>
    <row r="39" spans="1:9" ht="69.95" customHeight="1" thickBot="1" x14ac:dyDescent="0.75">
      <c r="A39" s="243"/>
      <c r="B39" s="240"/>
      <c r="C39" s="140" t="s">
        <v>21</v>
      </c>
      <c r="D39" s="141">
        <v>8</v>
      </c>
      <c r="E39" s="141">
        <v>7</v>
      </c>
      <c r="F39" s="141">
        <v>0.09</v>
      </c>
      <c r="G39" s="141"/>
      <c r="H39" s="141">
        <v>0.64</v>
      </c>
      <c r="I39" s="141">
        <v>2.9</v>
      </c>
    </row>
    <row r="40" spans="1:9" ht="69.95" customHeight="1" thickBot="1" x14ac:dyDescent="0.75">
      <c r="A40" s="239"/>
      <c r="B40" s="233"/>
      <c r="C40" s="140" t="s">
        <v>19</v>
      </c>
      <c r="D40" s="141">
        <v>2</v>
      </c>
      <c r="E40" s="141">
        <v>2</v>
      </c>
      <c r="F40" s="141"/>
      <c r="G40" s="141">
        <v>1.88</v>
      </c>
      <c r="H40" s="141"/>
      <c r="I40" s="141">
        <v>17.46</v>
      </c>
    </row>
    <row r="41" spans="1:9" ht="69.95" customHeight="1" thickBot="1" x14ac:dyDescent="0.75">
      <c r="A41" s="239"/>
      <c r="B41" s="233"/>
      <c r="C41" s="140" t="s">
        <v>75</v>
      </c>
      <c r="D41" s="141">
        <v>200</v>
      </c>
      <c r="E41" s="141">
        <v>140</v>
      </c>
      <c r="F41" s="141">
        <v>2.8</v>
      </c>
      <c r="G41" s="141">
        <v>0.56000000000000005</v>
      </c>
      <c r="H41" s="141">
        <v>22.6</v>
      </c>
      <c r="I41" s="141">
        <v>112</v>
      </c>
    </row>
    <row r="42" spans="1:9" ht="69.95" customHeight="1" thickBot="1" x14ac:dyDescent="0.75">
      <c r="A42" s="239"/>
      <c r="B42" s="233"/>
      <c r="C42" s="140" t="s">
        <v>45</v>
      </c>
      <c r="D42" s="141">
        <v>40</v>
      </c>
      <c r="E42" s="141">
        <v>40</v>
      </c>
      <c r="F42" s="141">
        <v>1.1200000000000001</v>
      </c>
      <c r="G42" s="141">
        <v>1.28</v>
      </c>
      <c r="H42" s="141">
        <v>1.88</v>
      </c>
      <c r="I42" s="141">
        <v>23.6</v>
      </c>
    </row>
    <row r="43" spans="1:9" ht="69.95" customHeight="1" thickBot="1" x14ac:dyDescent="0.75">
      <c r="A43" s="239"/>
      <c r="B43" s="233"/>
      <c r="C43" s="140" t="s">
        <v>11</v>
      </c>
      <c r="D43" s="141">
        <v>4</v>
      </c>
      <c r="E43" s="141">
        <v>4</v>
      </c>
      <c r="F43" s="141">
        <v>0.01</v>
      </c>
      <c r="G43" s="141">
        <v>3.14</v>
      </c>
      <c r="H43" s="141">
        <v>0.02</v>
      </c>
      <c r="I43" s="141">
        <v>29.36</v>
      </c>
    </row>
    <row r="44" spans="1:9" ht="69.95" customHeight="1" thickBot="1" x14ac:dyDescent="0.75">
      <c r="A44" s="237"/>
      <c r="B44" s="237"/>
      <c r="C44" s="237"/>
      <c r="D44" s="237"/>
      <c r="E44" s="237"/>
      <c r="F44" s="143">
        <f>SUM(F37:F43)</f>
        <v>18.590000000000003</v>
      </c>
      <c r="G44" s="143">
        <f t="shared" ref="G44:I44" si="1">SUM(G37:G43)</f>
        <v>13.79</v>
      </c>
      <c r="H44" s="143">
        <f t="shared" si="1"/>
        <v>28.85</v>
      </c>
      <c r="I44" s="143">
        <f t="shared" si="1"/>
        <v>321.24</v>
      </c>
    </row>
    <row r="45" spans="1:9" ht="69.95" customHeight="1" thickBot="1" x14ac:dyDescent="0.75">
      <c r="A45" s="243" t="s">
        <v>48</v>
      </c>
      <c r="B45" s="242">
        <v>200</v>
      </c>
      <c r="C45" s="140" t="s">
        <v>413</v>
      </c>
      <c r="D45" s="141">
        <v>9</v>
      </c>
      <c r="E45" s="141">
        <v>9</v>
      </c>
      <c r="F45" s="141">
        <v>0.2</v>
      </c>
      <c r="G45" s="141"/>
      <c r="H45" s="141">
        <v>4.32</v>
      </c>
      <c r="I45" s="141">
        <v>17.91</v>
      </c>
    </row>
    <row r="46" spans="1:9" ht="69.95" customHeight="1" thickBot="1" x14ac:dyDescent="0.75">
      <c r="A46" s="243"/>
      <c r="B46" s="242"/>
      <c r="C46" s="140" t="s">
        <v>14</v>
      </c>
      <c r="D46" s="148">
        <v>12</v>
      </c>
      <c r="E46" s="148">
        <v>12</v>
      </c>
      <c r="F46" s="148"/>
      <c r="G46" s="148"/>
      <c r="H46" s="148">
        <v>11.4</v>
      </c>
      <c r="I46" s="148">
        <v>46.8</v>
      </c>
    </row>
    <row r="47" spans="1:9" ht="69.95" customHeight="1" thickBot="1" x14ac:dyDescent="0.75">
      <c r="A47" s="237"/>
      <c r="B47" s="237"/>
      <c r="C47" s="237"/>
      <c r="D47" s="237"/>
      <c r="E47" s="237"/>
      <c r="F47" s="143">
        <f>SUM(F45:F46)</f>
        <v>0.2</v>
      </c>
      <c r="G47" s="143">
        <f>SUM(G45:G46)</f>
        <v>0</v>
      </c>
      <c r="H47" s="143">
        <f>SUM(H45:H46)</f>
        <v>15.72</v>
      </c>
      <c r="I47" s="143">
        <f>SUM(I45:I46)</f>
        <v>64.709999999999994</v>
      </c>
    </row>
    <row r="48" spans="1:9" ht="69.95" customHeight="1" thickBot="1" x14ac:dyDescent="0.75">
      <c r="A48" s="144" t="s">
        <v>49</v>
      </c>
      <c r="B48" s="137">
        <v>35</v>
      </c>
      <c r="C48" s="140" t="s">
        <v>26</v>
      </c>
      <c r="D48" s="141">
        <v>35</v>
      </c>
      <c r="E48" s="141">
        <v>35</v>
      </c>
      <c r="F48" s="141">
        <v>1.82</v>
      </c>
      <c r="G48" s="141">
        <v>0.42</v>
      </c>
      <c r="H48" s="141">
        <v>15.48</v>
      </c>
      <c r="I48" s="141">
        <v>74.900000000000006</v>
      </c>
    </row>
    <row r="49" spans="1:10" ht="69.95" customHeight="1" thickBot="1" x14ac:dyDescent="0.75">
      <c r="A49" s="233" t="s">
        <v>30</v>
      </c>
      <c r="B49" s="233"/>
      <c r="C49" s="233"/>
      <c r="D49" s="233"/>
      <c r="E49" s="233"/>
      <c r="F49" s="143">
        <f t="shared" ref="F49:H49" si="2">F29+F36+F44+F47+F48</f>
        <v>28.360000000000003</v>
      </c>
      <c r="G49" s="143">
        <f t="shared" si="2"/>
        <v>21.990000000000002</v>
      </c>
      <c r="H49" s="143">
        <f t="shared" si="2"/>
        <v>76.94</v>
      </c>
      <c r="I49" s="143">
        <f>I29+I36+I44+I47+I48</f>
        <v>587.04999999999995</v>
      </c>
    </row>
    <row r="50" spans="1:10" ht="69.95" customHeight="1" thickBot="1" x14ac:dyDescent="0.75">
      <c r="A50" s="233" t="s">
        <v>27</v>
      </c>
      <c r="B50" s="233"/>
      <c r="C50" s="233"/>
      <c r="D50" s="233"/>
      <c r="E50" s="233"/>
      <c r="F50" s="233"/>
      <c r="G50" s="233"/>
      <c r="H50" s="233"/>
      <c r="I50" s="233"/>
    </row>
    <row r="51" spans="1:10" ht="69.95" customHeight="1" thickBot="1" x14ac:dyDescent="0.75">
      <c r="A51" s="160" t="s">
        <v>82</v>
      </c>
      <c r="B51" s="143">
        <v>100</v>
      </c>
      <c r="C51" s="159" t="s">
        <v>56</v>
      </c>
      <c r="D51" s="141">
        <v>100</v>
      </c>
      <c r="E51" s="141">
        <v>100</v>
      </c>
      <c r="F51" s="141">
        <v>8.5</v>
      </c>
      <c r="G51" s="141">
        <v>10</v>
      </c>
      <c r="H51" s="141">
        <v>3.5</v>
      </c>
      <c r="I51" s="141">
        <v>138</v>
      </c>
    </row>
    <row r="52" spans="1:10" ht="69.95" customHeight="1" thickBot="1" x14ac:dyDescent="0.95">
      <c r="A52" s="255"/>
      <c r="B52" s="256"/>
      <c r="C52" s="256"/>
      <c r="D52" s="256"/>
      <c r="E52" s="256"/>
      <c r="F52" s="253"/>
      <c r="G52" s="253"/>
      <c r="H52" s="253"/>
      <c r="I52" s="254"/>
    </row>
    <row r="53" spans="1:10" ht="69.95" customHeight="1" thickBot="1" x14ac:dyDescent="0.75">
      <c r="A53" s="144" t="s">
        <v>117</v>
      </c>
      <c r="B53" s="143">
        <v>15</v>
      </c>
      <c r="C53" s="140" t="s">
        <v>117</v>
      </c>
      <c r="D53" s="141">
        <v>15</v>
      </c>
      <c r="E53" s="141">
        <v>15</v>
      </c>
      <c r="F53" s="141">
        <v>1.26</v>
      </c>
      <c r="G53" s="141">
        <v>1.82</v>
      </c>
      <c r="H53" s="141">
        <v>11.02</v>
      </c>
      <c r="I53" s="141">
        <v>66.81</v>
      </c>
    </row>
    <row r="54" spans="1:10" ht="69.95" customHeight="1" thickBot="1" x14ac:dyDescent="0.75">
      <c r="A54" s="237"/>
      <c r="B54" s="237"/>
      <c r="C54" s="237"/>
      <c r="D54" s="237"/>
      <c r="E54" s="237"/>
      <c r="F54" s="237"/>
      <c r="G54" s="237"/>
      <c r="H54" s="237"/>
      <c r="I54" s="237"/>
    </row>
    <row r="55" spans="1:10" ht="69.95" customHeight="1" thickBot="1" x14ac:dyDescent="0.75">
      <c r="A55" s="160" t="s">
        <v>374</v>
      </c>
      <c r="B55" s="143">
        <v>40</v>
      </c>
      <c r="C55" s="159" t="s">
        <v>374</v>
      </c>
      <c r="D55" s="141">
        <v>40</v>
      </c>
      <c r="E55" s="141">
        <v>34.799999999999997</v>
      </c>
      <c r="F55" s="141">
        <v>5.08</v>
      </c>
      <c r="G55" s="141">
        <v>10.3</v>
      </c>
      <c r="H55" s="141">
        <v>0.17</v>
      </c>
      <c r="I55" s="141">
        <v>115</v>
      </c>
      <c r="J55" s="72"/>
    </row>
    <row r="56" spans="1:10" ht="69.95" customHeight="1" thickBot="1" x14ac:dyDescent="0.95">
      <c r="A56" s="255"/>
      <c r="B56" s="253"/>
      <c r="C56" s="253"/>
      <c r="D56" s="253"/>
      <c r="E56" s="253"/>
      <c r="F56" s="253"/>
      <c r="G56" s="253"/>
      <c r="H56" s="253"/>
      <c r="I56" s="254"/>
    </row>
    <row r="57" spans="1:10" ht="69.95" customHeight="1" thickBot="1" x14ac:dyDescent="0.3">
      <c r="A57" s="238" t="s">
        <v>67</v>
      </c>
      <c r="B57" s="242">
        <v>200</v>
      </c>
      <c r="C57" s="147" t="s">
        <v>239</v>
      </c>
      <c r="D57" s="148">
        <v>1</v>
      </c>
      <c r="E57" s="148">
        <v>1</v>
      </c>
      <c r="F57" s="148"/>
      <c r="G57" s="148"/>
      <c r="H57" s="148"/>
      <c r="I57" s="148"/>
    </row>
    <row r="58" spans="1:10" ht="69.95" customHeight="1" thickBot="1" x14ac:dyDescent="0.75">
      <c r="A58" s="257"/>
      <c r="B58" s="257"/>
      <c r="C58" s="147" t="s">
        <v>140</v>
      </c>
      <c r="D58" s="141">
        <v>12</v>
      </c>
      <c r="E58" s="141">
        <v>12</v>
      </c>
      <c r="F58" s="141"/>
      <c r="G58" s="141"/>
      <c r="H58" s="141">
        <v>11.4</v>
      </c>
      <c r="I58" s="141">
        <v>46.8</v>
      </c>
    </row>
    <row r="59" spans="1:10" ht="69.95" customHeight="1" thickBot="1" x14ac:dyDescent="0.75">
      <c r="A59" s="257"/>
      <c r="B59" s="257"/>
      <c r="C59" s="147" t="s">
        <v>137</v>
      </c>
      <c r="D59" s="141">
        <v>100</v>
      </c>
      <c r="E59" s="141">
        <v>100</v>
      </c>
      <c r="F59" s="141">
        <v>2.8</v>
      </c>
      <c r="G59" s="141">
        <v>3.2</v>
      </c>
      <c r="H59" s="141">
        <v>4.7</v>
      </c>
      <c r="I59" s="141">
        <v>59</v>
      </c>
    </row>
    <row r="60" spans="1:10" ht="69.95" customHeight="1" thickBot="1" x14ac:dyDescent="0.75">
      <c r="A60" s="239"/>
      <c r="B60" s="258"/>
      <c r="C60" s="258"/>
      <c r="D60" s="258"/>
      <c r="E60" s="258"/>
      <c r="F60" s="143">
        <f>SUM(F57:F59)</f>
        <v>2.8</v>
      </c>
      <c r="G60" s="143">
        <f>SUM(G57:G59)</f>
        <v>3.2</v>
      </c>
      <c r="H60" s="143">
        <f>SUM(H57:H59)</f>
        <v>16.100000000000001</v>
      </c>
      <c r="I60" s="143">
        <f>SUM(I57:I59)</f>
        <v>105.8</v>
      </c>
    </row>
    <row r="61" spans="1:10" ht="69.95" customHeight="1" thickBot="1" x14ac:dyDescent="0.75">
      <c r="A61" s="233" t="s">
        <v>32</v>
      </c>
      <c r="B61" s="233"/>
      <c r="C61" s="233"/>
      <c r="D61" s="233"/>
      <c r="E61" s="233"/>
      <c r="F61" s="143">
        <f>F51+F53+F55+F60</f>
        <v>17.64</v>
      </c>
      <c r="G61" s="143">
        <f t="shared" ref="G61:I61" si="3">G51+G53+G55+G60</f>
        <v>25.32</v>
      </c>
      <c r="H61" s="143">
        <f t="shared" si="3"/>
        <v>30.79</v>
      </c>
      <c r="I61" s="143">
        <f t="shared" si="3"/>
        <v>425.61</v>
      </c>
    </row>
    <row r="62" spans="1:10" ht="69.95" customHeight="1" thickBot="1" x14ac:dyDescent="0.75">
      <c r="A62" s="233" t="s">
        <v>33</v>
      </c>
      <c r="B62" s="233"/>
      <c r="C62" s="233"/>
      <c r="D62" s="233"/>
      <c r="E62" s="233"/>
      <c r="F62" s="146">
        <f t="shared" ref="F62:H62" si="4">F21+F23+F49+F61</f>
        <v>57.74</v>
      </c>
      <c r="G62" s="146">
        <f t="shared" si="4"/>
        <v>65.89</v>
      </c>
      <c r="H62" s="146">
        <f t="shared" si="4"/>
        <v>176.07</v>
      </c>
      <c r="I62" s="146">
        <f>I21+I23+I49+I61</f>
        <v>1509.44</v>
      </c>
    </row>
    <row r="63" spans="1:10" x14ac:dyDescent="0.25">
      <c r="A63" s="39"/>
      <c r="B63" s="39"/>
      <c r="C63" s="31"/>
      <c r="D63" s="40"/>
      <c r="E63" s="40"/>
      <c r="F63" s="40"/>
      <c r="G63" s="40"/>
      <c r="H63" s="40"/>
      <c r="I63" s="40"/>
    </row>
  </sheetData>
  <mergeCells count="36">
    <mergeCell ref="A5:I5"/>
    <mergeCell ref="A8:A11"/>
    <mergeCell ref="A24:I24"/>
    <mergeCell ref="A30:A35"/>
    <mergeCell ref="B30:B35"/>
    <mergeCell ref="B8:B11"/>
    <mergeCell ref="A12:E12"/>
    <mergeCell ref="A25:A28"/>
    <mergeCell ref="B25:B28"/>
    <mergeCell ref="A29:E29"/>
    <mergeCell ref="A22:I22"/>
    <mergeCell ref="A16:E16"/>
    <mergeCell ref="A17:A19"/>
    <mergeCell ref="B17:B19"/>
    <mergeCell ref="A20:E20"/>
    <mergeCell ref="A13:A15"/>
    <mergeCell ref="A62:E62"/>
    <mergeCell ref="A49:E49"/>
    <mergeCell ref="A50:I50"/>
    <mergeCell ref="A61:E61"/>
    <mergeCell ref="A57:A59"/>
    <mergeCell ref="B57:B59"/>
    <mergeCell ref="A60:E60"/>
    <mergeCell ref="A56:I56"/>
    <mergeCell ref="A7:I7"/>
    <mergeCell ref="B13:B15"/>
    <mergeCell ref="A54:I54"/>
    <mergeCell ref="A21:E21"/>
    <mergeCell ref="A36:E36"/>
    <mergeCell ref="A37:A43"/>
    <mergeCell ref="B37:B43"/>
    <mergeCell ref="A44:E44"/>
    <mergeCell ref="A47:E47"/>
    <mergeCell ref="A45:A46"/>
    <mergeCell ref="B45:B46"/>
    <mergeCell ref="A52:I52"/>
  </mergeCells>
  <pageMargins left="0.7" right="0.7" top="0.75" bottom="0.75" header="0.3" footer="0.3"/>
  <pageSetup paperSize="9" scale="17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2"/>
  <sheetViews>
    <sheetView view="pageBreakPreview" zoomScale="21" zoomScaleNormal="100" zoomScaleSheetLayoutView="21" workbookViewId="0">
      <selection activeCell="C64" sqref="C64"/>
    </sheetView>
  </sheetViews>
  <sheetFormatPr defaultRowHeight="15" x14ac:dyDescent="0.25"/>
  <cols>
    <col min="1" max="1" width="140.7109375" style="5" customWidth="1"/>
    <col min="2" max="2" width="60.7109375" style="5" customWidth="1"/>
    <col min="3" max="3" width="150.7109375" customWidth="1"/>
    <col min="4" max="8" width="60.7109375" style="4" customWidth="1"/>
    <col min="9" max="9" width="100.7109375" style="4" customWidth="1"/>
  </cols>
  <sheetData>
    <row r="1" spans="1:10" ht="154.5" customHeight="1" x14ac:dyDescent="1.05">
      <c r="A1" s="57"/>
      <c r="B1" s="58"/>
      <c r="C1" s="58" t="s">
        <v>338</v>
      </c>
      <c r="D1" s="59"/>
      <c r="E1" s="59"/>
      <c r="F1" s="59"/>
      <c r="G1" s="59"/>
      <c r="H1" s="59"/>
      <c r="I1" s="60" t="s">
        <v>317</v>
      </c>
    </row>
    <row r="2" spans="1:10" ht="153.75" customHeight="1" thickBot="1" x14ac:dyDescent="1.1000000000000001">
      <c r="A2" s="57"/>
      <c r="B2" s="58" t="s">
        <v>220</v>
      </c>
      <c r="C2" s="61" t="s">
        <v>351</v>
      </c>
      <c r="D2" s="59"/>
      <c r="E2" s="59"/>
      <c r="F2" s="59"/>
      <c r="G2" s="59"/>
      <c r="H2" s="59" t="s">
        <v>408</v>
      </c>
      <c r="I2" s="59"/>
    </row>
    <row r="3" spans="1:10" ht="200.1" customHeight="1" thickBot="1" x14ac:dyDescent="0.3">
      <c r="A3" s="62" t="s">
        <v>0</v>
      </c>
      <c r="B3" s="62" t="s">
        <v>1</v>
      </c>
      <c r="C3" s="62" t="s">
        <v>2</v>
      </c>
      <c r="D3" s="62" t="s">
        <v>3</v>
      </c>
      <c r="E3" s="62" t="s">
        <v>4</v>
      </c>
      <c r="F3" s="62" t="s">
        <v>5</v>
      </c>
      <c r="G3" s="62" t="s">
        <v>6</v>
      </c>
      <c r="H3" s="62" t="s">
        <v>7</v>
      </c>
      <c r="I3" s="108" t="s">
        <v>8</v>
      </c>
      <c r="J3" s="1"/>
    </row>
    <row r="4" spans="1:10" ht="108" customHeight="1" thickBot="1" x14ac:dyDescent="1.1000000000000001">
      <c r="A4" s="264" t="s">
        <v>9</v>
      </c>
      <c r="B4" s="264"/>
      <c r="C4" s="264"/>
      <c r="D4" s="264"/>
      <c r="E4" s="264"/>
      <c r="F4" s="264"/>
      <c r="G4" s="264"/>
      <c r="H4" s="264"/>
      <c r="I4" s="264"/>
    </row>
    <row r="5" spans="1:10" ht="108" customHeight="1" thickBot="1" x14ac:dyDescent="1.1000000000000001">
      <c r="A5" s="63" t="s">
        <v>10</v>
      </c>
      <c r="B5" s="108">
        <v>80</v>
      </c>
      <c r="C5" s="64" t="s">
        <v>10</v>
      </c>
      <c r="D5" s="110">
        <v>80</v>
      </c>
      <c r="E5" s="110">
        <v>80</v>
      </c>
      <c r="F5" s="110">
        <v>0.56999999999999995</v>
      </c>
      <c r="G5" s="110"/>
      <c r="H5" s="110">
        <v>9.35</v>
      </c>
      <c r="I5" s="110">
        <v>42.37</v>
      </c>
    </row>
    <row r="6" spans="1:10" ht="108" customHeight="1" thickBot="1" x14ac:dyDescent="1.1000000000000001">
      <c r="A6" s="265"/>
      <c r="B6" s="265"/>
      <c r="C6" s="265"/>
      <c r="D6" s="265"/>
      <c r="E6" s="265"/>
      <c r="F6" s="265"/>
      <c r="G6" s="265"/>
      <c r="H6" s="265"/>
      <c r="I6" s="265"/>
    </row>
    <row r="7" spans="1:10" ht="108" customHeight="1" thickBot="1" x14ac:dyDescent="0.3">
      <c r="A7" s="261" t="s">
        <v>224</v>
      </c>
      <c r="B7" s="263">
        <v>200</v>
      </c>
      <c r="C7" s="65" t="s">
        <v>179</v>
      </c>
      <c r="D7" s="66">
        <v>15</v>
      </c>
      <c r="E7" s="66">
        <v>15</v>
      </c>
      <c r="F7" s="66">
        <v>0.94</v>
      </c>
      <c r="G7" s="66">
        <v>0.13</v>
      </c>
      <c r="H7" s="66">
        <v>10.66</v>
      </c>
      <c r="I7" s="66">
        <v>2.25</v>
      </c>
    </row>
    <row r="8" spans="1:10" ht="108" customHeight="1" thickBot="1" x14ac:dyDescent="0.3">
      <c r="A8" s="262"/>
      <c r="B8" s="262"/>
      <c r="C8" s="65" t="s">
        <v>225</v>
      </c>
      <c r="D8" s="66">
        <v>20</v>
      </c>
      <c r="E8" s="66">
        <v>20</v>
      </c>
      <c r="F8" s="66">
        <v>2.2999999999999998</v>
      </c>
      <c r="G8" s="66">
        <v>0.66</v>
      </c>
      <c r="H8" s="66">
        <v>13.3</v>
      </c>
      <c r="I8" s="66">
        <v>69.599999999999994</v>
      </c>
    </row>
    <row r="9" spans="1:10" ht="108" customHeight="1" thickBot="1" x14ac:dyDescent="0.3">
      <c r="A9" s="262"/>
      <c r="B9" s="262"/>
      <c r="C9" s="65" t="s">
        <v>148</v>
      </c>
      <c r="D9" s="66">
        <v>100</v>
      </c>
      <c r="E9" s="66">
        <v>100</v>
      </c>
      <c r="F9" s="66">
        <v>2.8</v>
      </c>
      <c r="G9" s="66">
        <v>3.2</v>
      </c>
      <c r="H9" s="66">
        <v>4.7</v>
      </c>
      <c r="I9" s="66">
        <v>59</v>
      </c>
    </row>
    <row r="10" spans="1:10" ht="108" customHeight="1" thickBot="1" x14ac:dyDescent="1.1000000000000001">
      <c r="A10" s="262"/>
      <c r="B10" s="262"/>
      <c r="C10" s="65" t="s">
        <v>150</v>
      </c>
      <c r="D10" s="110">
        <v>2</v>
      </c>
      <c r="E10" s="110">
        <v>2</v>
      </c>
      <c r="F10" s="110"/>
      <c r="G10" s="110"/>
      <c r="H10" s="110">
        <v>1.91</v>
      </c>
      <c r="I10" s="110">
        <v>7.8</v>
      </c>
    </row>
    <row r="11" spans="1:10" ht="108" customHeight="1" thickBot="1" x14ac:dyDescent="0.3">
      <c r="A11" s="262"/>
      <c r="B11" s="262"/>
      <c r="C11" s="65" t="s">
        <v>142</v>
      </c>
      <c r="D11" s="66">
        <v>4</v>
      </c>
      <c r="E11" s="66">
        <v>4</v>
      </c>
      <c r="F11" s="66">
        <v>0.02</v>
      </c>
      <c r="G11" s="66">
        <v>3.14</v>
      </c>
      <c r="H11" s="66">
        <v>0.02</v>
      </c>
      <c r="I11" s="66">
        <v>29.36</v>
      </c>
    </row>
    <row r="12" spans="1:10" ht="108" customHeight="1" thickBot="1" x14ac:dyDescent="1.1000000000000001">
      <c r="A12" s="265"/>
      <c r="B12" s="265"/>
      <c r="C12" s="265"/>
      <c r="D12" s="265"/>
      <c r="E12" s="265"/>
      <c r="F12" s="109">
        <f>SUM(F7:F11)</f>
        <v>6.0599999999999987</v>
      </c>
      <c r="G12" s="109">
        <f>SUM(G7:G11)</f>
        <v>7.1300000000000008</v>
      </c>
      <c r="H12" s="109">
        <f>SUM(H7:H11)</f>
        <v>30.59</v>
      </c>
      <c r="I12" s="109">
        <f>SUM(I7:I11)</f>
        <v>168.01</v>
      </c>
    </row>
    <row r="13" spans="1:10" ht="108" customHeight="1" thickBot="1" x14ac:dyDescent="0.3">
      <c r="A13" s="261" t="s">
        <v>382</v>
      </c>
      <c r="B13" s="267" t="s">
        <v>452</v>
      </c>
      <c r="C13" s="65" t="s">
        <v>51</v>
      </c>
      <c r="D13" s="66">
        <v>25</v>
      </c>
      <c r="E13" s="66">
        <v>25</v>
      </c>
      <c r="F13" s="66">
        <v>1.77</v>
      </c>
      <c r="G13" s="66">
        <v>0.27</v>
      </c>
      <c r="H13" s="66">
        <v>11.6</v>
      </c>
      <c r="I13" s="66">
        <v>57.25</v>
      </c>
    </row>
    <row r="14" spans="1:10" ht="108" customHeight="1" thickBot="1" x14ac:dyDescent="0.3">
      <c r="A14" s="261"/>
      <c r="B14" s="267"/>
      <c r="C14" s="65" t="s">
        <v>383</v>
      </c>
      <c r="D14" s="66">
        <v>5</v>
      </c>
      <c r="E14" s="66">
        <v>5</v>
      </c>
      <c r="F14" s="66">
        <v>1.3</v>
      </c>
      <c r="G14" s="66">
        <v>1.35</v>
      </c>
      <c r="H14" s="66"/>
      <c r="I14" s="66">
        <v>17.350000000000001</v>
      </c>
    </row>
    <row r="15" spans="1:10" ht="108" customHeight="1" thickBot="1" x14ac:dyDescent="1.1000000000000001">
      <c r="A15" s="266"/>
      <c r="B15" s="264"/>
      <c r="C15" s="65" t="s">
        <v>149</v>
      </c>
      <c r="D15" s="110">
        <v>6</v>
      </c>
      <c r="E15" s="110">
        <v>6</v>
      </c>
      <c r="F15" s="110">
        <v>0.02</v>
      </c>
      <c r="G15" s="110">
        <v>4.71</v>
      </c>
      <c r="H15" s="110">
        <v>0.03</v>
      </c>
      <c r="I15" s="110">
        <v>44.04</v>
      </c>
    </row>
    <row r="16" spans="1:10" ht="108" customHeight="1" thickBot="1" x14ac:dyDescent="1.1000000000000001">
      <c r="A16" s="265"/>
      <c r="B16" s="265"/>
      <c r="C16" s="265"/>
      <c r="D16" s="265"/>
      <c r="E16" s="265"/>
      <c r="F16" s="109">
        <f>SUM(F13:F15)</f>
        <v>3.0900000000000003</v>
      </c>
      <c r="G16" s="109">
        <f>SUM(G13:G15)</f>
        <v>6.33</v>
      </c>
      <c r="H16" s="109">
        <f>SUM(H13:H15)</f>
        <v>11.629999999999999</v>
      </c>
      <c r="I16" s="109">
        <f>SUM(I13:I15)</f>
        <v>118.63999999999999</v>
      </c>
    </row>
    <row r="17" spans="1:10" ht="108" customHeight="1" thickBot="1" x14ac:dyDescent="1.1000000000000001">
      <c r="A17" s="261" t="s">
        <v>152</v>
      </c>
      <c r="B17" s="263">
        <v>150</v>
      </c>
      <c r="C17" s="65" t="s">
        <v>152</v>
      </c>
      <c r="D17" s="110">
        <v>1</v>
      </c>
      <c r="E17" s="110">
        <v>1</v>
      </c>
      <c r="F17" s="110"/>
      <c r="G17" s="110"/>
      <c r="H17" s="110">
        <v>0.64</v>
      </c>
      <c r="I17" s="110">
        <v>2.94</v>
      </c>
    </row>
    <row r="18" spans="1:10" ht="108" customHeight="1" thickBot="1" x14ac:dyDescent="0.3">
      <c r="A18" s="268"/>
      <c r="B18" s="268"/>
      <c r="C18" s="65" t="s">
        <v>148</v>
      </c>
      <c r="D18" s="66">
        <v>100</v>
      </c>
      <c r="E18" s="66">
        <v>100</v>
      </c>
      <c r="F18" s="66">
        <v>2.8</v>
      </c>
      <c r="G18" s="66">
        <v>3.2</v>
      </c>
      <c r="H18" s="66">
        <v>4.7</v>
      </c>
      <c r="I18" s="66">
        <v>59</v>
      </c>
    </row>
    <row r="19" spans="1:10" ht="108" customHeight="1" thickBot="1" x14ac:dyDescent="1.1000000000000001">
      <c r="A19" s="268"/>
      <c r="B19" s="268"/>
      <c r="C19" s="65" t="s">
        <v>140</v>
      </c>
      <c r="D19" s="110">
        <v>8</v>
      </c>
      <c r="E19" s="110">
        <v>8</v>
      </c>
      <c r="F19" s="110"/>
      <c r="G19" s="110"/>
      <c r="H19" s="110">
        <v>7.64</v>
      </c>
      <c r="I19" s="110">
        <v>31.2</v>
      </c>
    </row>
    <row r="20" spans="1:10" ht="108" customHeight="1" thickBot="1" x14ac:dyDescent="1.1000000000000001">
      <c r="A20" s="265"/>
      <c r="B20" s="265"/>
      <c r="C20" s="265"/>
      <c r="D20" s="265"/>
      <c r="E20" s="265"/>
      <c r="F20" s="109">
        <f>SUM(F17:F19)</f>
        <v>2.8</v>
      </c>
      <c r="G20" s="109">
        <f>SUM(G17:G19)</f>
        <v>3.2</v>
      </c>
      <c r="H20" s="109">
        <f>SUM(H17:H19)</f>
        <v>12.98</v>
      </c>
      <c r="I20" s="109">
        <f>SUM(I17:I19)</f>
        <v>93.14</v>
      </c>
    </row>
    <row r="21" spans="1:10" ht="108" customHeight="1" thickBot="1" x14ac:dyDescent="1.1000000000000001">
      <c r="A21" s="264" t="s">
        <v>31</v>
      </c>
      <c r="B21" s="264"/>
      <c r="C21" s="264"/>
      <c r="D21" s="264"/>
      <c r="E21" s="264"/>
      <c r="F21" s="109">
        <f>F5+F12+F16+F20</f>
        <v>12.52</v>
      </c>
      <c r="G21" s="109">
        <f>G5+G12+G16+G20</f>
        <v>16.66</v>
      </c>
      <c r="H21" s="109">
        <f>H5+H12+H16+H20</f>
        <v>64.55</v>
      </c>
      <c r="I21" s="109">
        <f>I5+I12+I16+I20</f>
        <v>422.15999999999997</v>
      </c>
    </row>
    <row r="22" spans="1:10" ht="108" customHeight="1" thickBot="1" x14ac:dyDescent="1.1000000000000001">
      <c r="A22" s="264" t="s">
        <v>15</v>
      </c>
      <c r="B22" s="264"/>
      <c r="C22" s="264"/>
      <c r="D22" s="264"/>
      <c r="E22" s="264"/>
      <c r="F22" s="264"/>
      <c r="G22" s="264"/>
      <c r="H22" s="264"/>
      <c r="I22" s="264"/>
    </row>
    <row r="23" spans="1:10" ht="108" customHeight="1" thickBot="1" x14ac:dyDescent="0.3">
      <c r="A23" s="107" t="s">
        <v>153</v>
      </c>
      <c r="B23" s="108">
        <v>125</v>
      </c>
      <c r="C23" s="65" t="s">
        <v>153</v>
      </c>
      <c r="D23" s="66">
        <v>125</v>
      </c>
      <c r="E23" s="66">
        <v>125</v>
      </c>
      <c r="F23" s="66"/>
      <c r="G23" s="66"/>
      <c r="H23" s="66">
        <v>8.75</v>
      </c>
      <c r="I23" s="66">
        <v>35</v>
      </c>
    </row>
    <row r="24" spans="1:10" ht="108" customHeight="1" thickBot="1" x14ac:dyDescent="1.1000000000000001">
      <c r="A24" s="264" t="s">
        <v>17</v>
      </c>
      <c r="B24" s="264"/>
      <c r="C24" s="264"/>
      <c r="D24" s="264"/>
      <c r="E24" s="264"/>
      <c r="F24" s="264"/>
      <c r="G24" s="264"/>
      <c r="H24" s="264"/>
      <c r="I24" s="264"/>
    </row>
    <row r="25" spans="1:10" ht="108" customHeight="1" thickBot="1" x14ac:dyDescent="0.3">
      <c r="A25" s="261" t="s">
        <v>372</v>
      </c>
      <c r="B25" s="263">
        <v>45</v>
      </c>
      <c r="C25" s="65" t="s">
        <v>202</v>
      </c>
      <c r="D25" s="66">
        <v>50</v>
      </c>
      <c r="E25" s="66">
        <v>40</v>
      </c>
      <c r="F25" s="66">
        <v>0.67</v>
      </c>
      <c r="G25" s="66">
        <v>0.04</v>
      </c>
      <c r="H25" s="66">
        <v>1.74</v>
      </c>
      <c r="I25" s="67">
        <v>10</v>
      </c>
      <c r="J25" s="56"/>
    </row>
    <row r="26" spans="1:10" ht="108" customHeight="1" thickBot="1" x14ac:dyDescent="0.3">
      <c r="A26" s="262"/>
      <c r="B26" s="262"/>
      <c r="C26" s="65" t="s">
        <v>157</v>
      </c>
      <c r="D26" s="66">
        <v>7</v>
      </c>
      <c r="E26" s="66">
        <v>6</v>
      </c>
      <c r="F26" s="66">
        <v>0.02</v>
      </c>
      <c r="G26" s="66"/>
      <c r="H26" s="66">
        <v>0.44</v>
      </c>
      <c r="I26" s="66">
        <v>2.0299999999999998</v>
      </c>
    </row>
    <row r="27" spans="1:10" ht="108" customHeight="1" thickBot="1" x14ac:dyDescent="0.3">
      <c r="A27" s="262"/>
      <c r="B27" s="262"/>
      <c r="C27" s="65" t="s">
        <v>14</v>
      </c>
      <c r="D27" s="66">
        <v>2</v>
      </c>
      <c r="E27" s="66">
        <v>2</v>
      </c>
      <c r="F27" s="66"/>
      <c r="G27" s="66"/>
      <c r="H27" s="66">
        <v>1.91</v>
      </c>
      <c r="I27" s="66">
        <v>7.8</v>
      </c>
    </row>
    <row r="28" spans="1:10" ht="108" customHeight="1" thickBot="1" x14ac:dyDescent="0.3">
      <c r="A28" s="262"/>
      <c r="B28" s="262"/>
      <c r="C28" s="65" t="s">
        <v>141</v>
      </c>
      <c r="D28" s="66">
        <v>3</v>
      </c>
      <c r="E28" s="66">
        <v>3</v>
      </c>
      <c r="F28" s="66"/>
      <c r="G28" s="66">
        <v>2.81</v>
      </c>
      <c r="H28" s="66"/>
      <c r="I28" s="66">
        <v>26.19</v>
      </c>
    </row>
    <row r="29" spans="1:10" ht="108" customHeight="1" thickBot="1" x14ac:dyDescent="1.1000000000000001">
      <c r="A29" s="265"/>
      <c r="B29" s="265"/>
      <c r="C29" s="265"/>
      <c r="D29" s="265"/>
      <c r="E29" s="265"/>
      <c r="F29" s="109">
        <f>SUM(F25:F28)</f>
        <v>0.69000000000000006</v>
      </c>
      <c r="G29" s="109">
        <f>SUM(G25:G28)</f>
        <v>2.85</v>
      </c>
      <c r="H29" s="109">
        <f>+H37+H46+H49+H50</f>
        <v>60.050000000000004</v>
      </c>
      <c r="I29" s="109">
        <f>SUM(I25:I28)</f>
        <v>46.019999999999996</v>
      </c>
    </row>
    <row r="30" spans="1:10" ht="108" customHeight="1" thickBot="1" x14ac:dyDescent="1.1000000000000001">
      <c r="A30" s="261" t="s">
        <v>133</v>
      </c>
      <c r="B30" s="263" t="s">
        <v>423</v>
      </c>
      <c r="C30" s="65" t="s">
        <v>154</v>
      </c>
      <c r="D30" s="110">
        <v>70</v>
      </c>
      <c r="E30" s="110">
        <v>49</v>
      </c>
      <c r="F30" s="110">
        <v>0.98</v>
      </c>
      <c r="G30" s="110">
        <v>0.2</v>
      </c>
      <c r="H30" s="110">
        <v>7.98</v>
      </c>
      <c r="I30" s="110">
        <v>39.200000000000003</v>
      </c>
    </row>
    <row r="31" spans="1:10" ht="108" customHeight="1" thickBot="1" x14ac:dyDescent="0.3">
      <c r="A31" s="262"/>
      <c r="B31" s="262"/>
      <c r="C31" s="65" t="s">
        <v>157</v>
      </c>
      <c r="D31" s="66">
        <v>15</v>
      </c>
      <c r="E31" s="66">
        <v>12</v>
      </c>
      <c r="F31" s="66">
        <v>0.03</v>
      </c>
      <c r="G31" s="66"/>
      <c r="H31" s="66">
        <v>0.87</v>
      </c>
      <c r="I31" s="66">
        <v>4.0999999999999996</v>
      </c>
    </row>
    <row r="32" spans="1:10" ht="108" customHeight="1" thickBot="1" x14ac:dyDescent="0.3">
      <c r="A32" s="262"/>
      <c r="B32" s="262"/>
      <c r="C32" s="65" t="s">
        <v>455</v>
      </c>
      <c r="D32" s="66">
        <v>10</v>
      </c>
      <c r="E32" s="66">
        <v>8</v>
      </c>
      <c r="F32" s="66">
        <v>0.11</v>
      </c>
      <c r="G32" s="66"/>
      <c r="H32" s="66">
        <v>0.73</v>
      </c>
      <c r="I32" s="66">
        <v>3.3</v>
      </c>
    </row>
    <row r="33" spans="1:9" ht="108" customHeight="1" thickBot="1" x14ac:dyDescent="0.3">
      <c r="A33" s="262"/>
      <c r="B33" s="262"/>
      <c r="C33" s="65" t="s">
        <v>155</v>
      </c>
      <c r="D33" s="66">
        <v>49</v>
      </c>
      <c r="E33" s="66">
        <v>49</v>
      </c>
      <c r="F33" s="66">
        <v>9.8000000000000007</v>
      </c>
      <c r="G33" s="66">
        <v>4.79</v>
      </c>
      <c r="H33" s="66"/>
      <c r="I33" s="66">
        <v>82.32</v>
      </c>
    </row>
    <row r="34" spans="1:9" ht="108" customHeight="1" thickBot="1" x14ac:dyDescent="0.3">
      <c r="A34" s="262"/>
      <c r="B34" s="262"/>
      <c r="C34" s="65" t="s">
        <v>248</v>
      </c>
      <c r="D34" s="66">
        <v>5</v>
      </c>
      <c r="E34" s="66">
        <v>4</v>
      </c>
      <c r="F34" s="66">
        <v>0.05</v>
      </c>
      <c r="G34" s="66"/>
      <c r="H34" s="66">
        <v>0.14000000000000001</v>
      </c>
      <c r="I34" s="66">
        <v>0.8</v>
      </c>
    </row>
    <row r="35" spans="1:9" ht="108" customHeight="1" thickBot="1" x14ac:dyDescent="0.3">
      <c r="A35" s="262"/>
      <c r="B35" s="262"/>
      <c r="C35" s="65" t="s">
        <v>184</v>
      </c>
      <c r="D35" s="68">
        <v>5</v>
      </c>
      <c r="E35" s="68">
        <v>5</v>
      </c>
      <c r="F35" s="68">
        <v>0.13</v>
      </c>
      <c r="G35" s="68">
        <v>0.75</v>
      </c>
      <c r="H35" s="68">
        <v>0.18</v>
      </c>
      <c r="I35" s="68">
        <v>8</v>
      </c>
    </row>
    <row r="36" spans="1:9" ht="108" customHeight="1" thickBot="1" x14ac:dyDescent="1.1000000000000001">
      <c r="A36" s="262"/>
      <c r="B36" s="262"/>
      <c r="C36" s="64" t="s">
        <v>424</v>
      </c>
      <c r="D36" s="110">
        <v>4</v>
      </c>
      <c r="E36" s="110">
        <v>3.48</v>
      </c>
      <c r="F36" s="110">
        <v>0.64</v>
      </c>
      <c r="G36" s="110">
        <v>1.03</v>
      </c>
      <c r="H36" s="110">
        <v>0.01</v>
      </c>
      <c r="I36" s="110">
        <v>11.5</v>
      </c>
    </row>
    <row r="37" spans="1:9" ht="108" customHeight="1" thickBot="1" x14ac:dyDescent="1.1000000000000001">
      <c r="A37" s="265"/>
      <c r="B37" s="265"/>
      <c r="C37" s="265"/>
      <c r="D37" s="265"/>
      <c r="E37" s="265"/>
      <c r="F37" s="109">
        <f>SUM(F30:F36)</f>
        <v>11.740000000000004</v>
      </c>
      <c r="G37" s="109">
        <f>SUM(G30:G36)</f>
        <v>6.7700000000000005</v>
      </c>
      <c r="H37" s="109">
        <f>SUM(H30:H36)</f>
        <v>9.91</v>
      </c>
      <c r="I37" s="109">
        <f>SUM(I30:I36)</f>
        <v>149.22</v>
      </c>
    </row>
    <row r="38" spans="1:9" ht="108" customHeight="1" thickBot="1" x14ac:dyDescent="0.3">
      <c r="A38" s="261" t="s">
        <v>369</v>
      </c>
      <c r="B38" s="263" t="s">
        <v>448</v>
      </c>
      <c r="C38" s="65" t="s">
        <v>154</v>
      </c>
      <c r="D38" s="66">
        <v>180</v>
      </c>
      <c r="E38" s="66">
        <v>125</v>
      </c>
      <c r="F38" s="66">
        <v>2.52</v>
      </c>
      <c r="G38" s="66">
        <v>0.48</v>
      </c>
      <c r="H38" s="66">
        <v>20.52</v>
      </c>
      <c r="I38" s="66">
        <v>100.8</v>
      </c>
    </row>
    <row r="39" spans="1:9" ht="108" customHeight="1" thickBot="1" x14ac:dyDescent="0.3">
      <c r="A39" s="261"/>
      <c r="B39" s="263"/>
      <c r="C39" s="65" t="s">
        <v>137</v>
      </c>
      <c r="D39" s="66">
        <v>40</v>
      </c>
      <c r="E39" s="66">
        <v>40</v>
      </c>
      <c r="F39" s="66">
        <v>1.1200000000000001</v>
      </c>
      <c r="G39" s="66">
        <v>1.28</v>
      </c>
      <c r="H39" s="66">
        <v>1.88</v>
      </c>
      <c r="I39" s="66">
        <v>23.6</v>
      </c>
    </row>
    <row r="40" spans="1:9" ht="108" customHeight="1" thickBot="1" x14ac:dyDescent="0.3">
      <c r="A40" s="262"/>
      <c r="B40" s="262"/>
      <c r="C40" s="65" t="s">
        <v>149</v>
      </c>
      <c r="D40" s="66">
        <v>4</v>
      </c>
      <c r="E40" s="66">
        <v>4</v>
      </c>
      <c r="F40" s="66">
        <v>0.02</v>
      </c>
      <c r="G40" s="66">
        <v>3.14</v>
      </c>
      <c r="H40" s="66">
        <v>0.02</v>
      </c>
      <c r="I40" s="66">
        <v>29.36</v>
      </c>
    </row>
    <row r="41" spans="1:9" ht="108" customHeight="1" thickBot="1" x14ac:dyDescent="0.3">
      <c r="A41" s="262"/>
      <c r="B41" s="262"/>
      <c r="C41" s="65" t="s">
        <v>177</v>
      </c>
      <c r="D41" s="66">
        <v>80</v>
      </c>
      <c r="E41" s="66">
        <v>40</v>
      </c>
      <c r="F41" s="66">
        <v>6.4</v>
      </c>
      <c r="G41" s="66">
        <v>0.24</v>
      </c>
      <c r="H41" s="66"/>
      <c r="I41" s="66">
        <v>27.6</v>
      </c>
    </row>
    <row r="42" spans="1:9" ht="108" customHeight="1" thickBot="1" x14ac:dyDescent="1.1000000000000001">
      <c r="A42" s="262"/>
      <c r="B42" s="262"/>
      <c r="C42" s="65" t="s">
        <v>138</v>
      </c>
      <c r="D42" s="110">
        <v>4</v>
      </c>
      <c r="E42" s="110">
        <v>3.48</v>
      </c>
      <c r="F42" s="110">
        <v>0.64</v>
      </c>
      <c r="G42" s="110">
        <v>1.03</v>
      </c>
      <c r="H42" s="110">
        <v>0.01</v>
      </c>
      <c r="I42" s="110">
        <v>11.5</v>
      </c>
    </row>
    <row r="43" spans="1:9" ht="108" customHeight="1" thickBot="1" x14ac:dyDescent="0.3">
      <c r="A43" s="262"/>
      <c r="B43" s="262"/>
      <c r="C43" s="65" t="s">
        <v>141</v>
      </c>
      <c r="D43" s="66">
        <v>2</v>
      </c>
      <c r="E43" s="66">
        <v>2</v>
      </c>
      <c r="F43" s="66"/>
      <c r="G43" s="66">
        <v>1.88</v>
      </c>
      <c r="H43" s="66"/>
      <c r="I43" s="66">
        <v>17.46</v>
      </c>
    </row>
    <row r="44" spans="1:9" ht="108" customHeight="1" thickBot="1" x14ac:dyDescent="0.3">
      <c r="A44" s="262"/>
      <c r="B44" s="262"/>
      <c r="C44" s="65" t="s">
        <v>137</v>
      </c>
      <c r="D44" s="66">
        <v>10</v>
      </c>
      <c r="E44" s="66">
        <v>10</v>
      </c>
      <c r="F44" s="66">
        <v>0.28000000000000003</v>
      </c>
      <c r="G44" s="66">
        <v>0.32</v>
      </c>
      <c r="H44" s="66">
        <v>0.47</v>
      </c>
      <c r="I44" s="66">
        <v>5.9</v>
      </c>
    </row>
    <row r="45" spans="1:9" ht="108" customHeight="1" thickBot="1" x14ac:dyDescent="0.3">
      <c r="A45" s="262"/>
      <c r="B45" s="262"/>
      <c r="C45" s="65" t="s">
        <v>228</v>
      </c>
      <c r="D45" s="66">
        <v>6</v>
      </c>
      <c r="E45" s="66">
        <v>6</v>
      </c>
      <c r="F45" s="66">
        <v>0.43</v>
      </c>
      <c r="G45" s="66">
        <v>7.0000000000000007E-2</v>
      </c>
      <c r="H45" s="66">
        <v>2.78</v>
      </c>
      <c r="I45" s="66">
        <v>13.74</v>
      </c>
    </row>
    <row r="46" spans="1:9" ht="108" customHeight="1" thickBot="1" x14ac:dyDescent="1.1000000000000001">
      <c r="A46" s="265"/>
      <c r="B46" s="265"/>
      <c r="C46" s="265"/>
      <c r="D46" s="265"/>
      <c r="E46" s="265"/>
      <c r="F46" s="109">
        <f>SUM(F38:F45)</f>
        <v>11.41</v>
      </c>
      <c r="G46" s="109">
        <f>SUM(G38:G45)</f>
        <v>8.4400000000000013</v>
      </c>
      <c r="H46" s="109">
        <f>SUM(H38:H45)</f>
        <v>25.68</v>
      </c>
      <c r="I46" s="109">
        <f>SUM(I38:I45)</f>
        <v>229.96</v>
      </c>
    </row>
    <row r="47" spans="1:9" ht="108" customHeight="1" thickBot="1" x14ac:dyDescent="1.1000000000000001">
      <c r="A47" s="261" t="s">
        <v>48</v>
      </c>
      <c r="B47" s="263">
        <v>150</v>
      </c>
      <c r="C47" s="64" t="s">
        <v>413</v>
      </c>
      <c r="D47" s="110">
        <v>8</v>
      </c>
      <c r="E47" s="110">
        <v>8</v>
      </c>
      <c r="F47" s="110">
        <v>0.18</v>
      </c>
      <c r="G47" s="110"/>
      <c r="H47" s="110">
        <v>3.84</v>
      </c>
      <c r="I47" s="110">
        <v>15.92</v>
      </c>
    </row>
    <row r="48" spans="1:9" ht="108" customHeight="1" thickBot="1" x14ac:dyDescent="0.3">
      <c r="A48" s="268"/>
      <c r="B48" s="268"/>
      <c r="C48" s="65" t="s">
        <v>150</v>
      </c>
      <c r="D48" s="66">
        <v>10</v>
      </c>
      <c r="E48" s="66">
        <v>10</v>
      </c>
      <c r="F48" s="66"/>
      <c r="G48" s="66"/>
      <c r="H48" s="66">
        <v>9.5500000000000007</v>
      </c>
      <c r="I48" s="66">
        <v>39</v>
      </c>
    </row>
    <row r="49" spans="1:9" ht="108" customHeight="1" thickBot="1" x14ac:dyDescent="1.1000000000000001">
      <c r="A49" s="265"/>
      <c r="B49" s="265"/>
      <c r="C49" s="265"/>
      <c r="D49" s="265"/>
      <c r="E49" s="265"/>
      <c r="F49" s="109">
        <f>SUM(F47:F48)</f>
        <v>0.18</v>
      </c>
      <c r="G49" s="109">
        <f>SUM(G47:G48)</f>
        <v>0</v>
      </c>
      <c r="H49" s="109">
        <f>SUM(H47:H48)</f>
        <v>13.39</v>
      </c>
      <c r="I49" s="109">
        <f>SUM(I47:I48)</f>
        <v>54.92</v>
      </c>
    </row>
    <row r="50" spans="1:9" ht="108" customHeight="1" thickBot="1" x14ac:dyDescent="1.1000000000000001">
      <c r="A50" s="63" t="s">
        <v>49</v>
      </c>
      <c r="B50" s="62">
        <v>25</v>
      </c>
      <c r="C50" s="64" t="s">
        <v>26</v>
      </c>
      <c r="D50" s="110">
        <v>25</v>
      </c>
      <c r="E50" s="110">
        <v>25</v>
      </c>
      <c r="F50" s="110">
        <v>1.3</v>
      </c>
      <c r="G50" s="110">
        <v>0.3</v>
      </c>
      <c r="H50" s="110">
        <v>11.07</v>
      </c>
      <c r="I50" s="110">
        <v>53.5</v>
      </c>
    </row>
    <row r="51" spans="1:9" ht="108" customHeight="1" thickBot="1" x14ac:dyDescent="1.1000000000000001">
      <c r="A51" s="264" t="s">
        <v>30</v>
      </c>
      <c r="B51" s="264"/>
      <c r="C51" s="264"/>
      <c r="D51" s="264"/>
      <c r="E51" s="264"/>
      <c r="F51" s="109">
        <f>F29+F37+F46+F49+F50</f>
        <v>25.320000000000004</v>
      </c>
      <c r="G51" s="109">
        <f>G29+G37+G46+G50</f>
        <v>18.360000000000003</v>
      </c>
      <c r="H51" s="109">
        <f>H29+H37+H46+H49+H50</f>
        <v>120.10000000000002</v>
      </c>
      <c r="I51" s="109">
        <f>I29+I37+I46+I49+I50</f>
        <v>533.62000000000012</v>
      </c>
    </row>
    <row r="52" spans="1:9" ht="108" customHeight="1" thickBot="1" x14ac:dyDescent="1.1000000000000001">
      <c r="A52" s="264" t="s">
        <v>27</v>
      </c>
      <c r="B52" s="264"/>
      <c r="C52" s="264"/>
      <c r="D52" s="264"/>
      <c r="E52" s="264"/>
      <c r="F52" s="264"/>
      <c r="G52" s="264"/>
      <c r="H52" s="264"/>
      <c r="I52" s="264"/>
    </row>
    <row r="53" spans="1:9" ht="108" customHeight="1" thickBot="1" x14ac:dyDescent="1.1000000000000001">
      <c r="A53" s="270" t="s">
        <v>100</v>
      </c>
      <c r="B53" s="263">
        <v>60</v>
      </c>
      <c r="C53" s="64" t="s">
        <v>154</v>
      </c>
      <c r="D53" s="110">
        <v>70</v>
      </c>
      <c r="E53" s="110">
        <v>49</v>
      </c>
      <c r="F53" s="110">
        <v>0.98</v>
      </c>
      <c r="G53" s="110">
        <v>0.24</v>
      </c>
      <c r="H53" s="110">
        <v>8.1</v>
      </c>
      <c r="I53" s="110">
        <v>39.200000000000003</v>
      </c>
    </row>
    <row r="54" spans="1:9" ht="108" customHeight="1" thickBot="1" x14ac:dyDescent="1.1000000000000001">
      <c r="A54" s="270"/>
      <c r="B54" s="263"/>
      <c r="C54" s="64" t="s">
        <v>148</v>
      </c>
      <c r="D54" s="66">
        <v>40</v>
      </c>
      <c r="E54" s="66">
        <v>40</v>
      </c>
      <c r="F54" s="66">
        <v>1.1200000000000001</v>
      </c>
      <c r="G54" s="66">
        <v>1.28</v>
      </c>
      <c r="H54" s="66">
        <v>1.88</v>
      </c>
      <c r="I54" s="66">
        <v>23.6</v>
      </c>
    </row>
    <row r="55" spans="1:9" ht="108" customHeight="1" thickBot="1" x14ac:dyDescent="1.1000000000000001">
      <c r="A55" s="270"/>
      <c r="B55" s="263"/>
      <c r="C55" s="64" t="s">
        <v>424</v>
      </c>
      <c r="D55" s="110">
        <v>4</v>
      </c>
      <c r="E55" s="110">
        <v>3.48</v>
      </c>
      <c r="F55" s="110">
        <v>0.64</v>
      </c>
      <c r="G55" s="110">
        <v>1.03</v>
      </c>
      <c r="H55" s="110">
        <v>0.01</v>
      </c>
      <c r="I55" s="110">
        <v>11.5</v>
      </c>
    </row>
    <row r="56" spans="1:9" ht="108" customHeight="1" thickBot="1" x14ac:dyDescent="1.1000000000000001">
      <c r="A56" s="270"/>
      <c r="B56" s="263"/>
      <c r="C56" s="64" t="s">
        <v>14</v>
      </c>
      <c r="D56" s="66">
        <v>1</v>
      </c>
      <c r="E56" s="66">
        <v>1</v>
      </c>
      <c r="F56" s="66"/>
      <c r="G56" s="66"/>
      <c r="H56" s="66">
        <v>0.95</v>
      </c>
      <c r="I56" s="66">
        <v>3.9</v>
      </c>
    </row>
    <row r="57" spans="1:9" ht="108" customHeight="1" thickBot="1" x14ac:dyDescent="1.1000000000000001">
      <c r="A57" s="270"/>
      <c r="B57" s="263"/>
      <c r="C57" s="64" t="s">
        <v>141</v>
      </c>
      <c r="D57" s="66">
        <v>2</v>
      </c>
      <c r="E57" s="66">
        <v>2</v>
      </c>
      <c r="F57" s="66"/>
      <c r="G57" s="66">
        <v>1.88</v>
      </c>
      <c r="H57" s="66"/>
      <c r="I57" s="66">
        <v>17.46</v>
      </c>
    </row>
    <row r="58" spans="1:9" ht="108" customHeight="1" thickBot="1" x14ac:dyDescent="1.1000000000000001">
      <c r="A58" s="270"/>
      <c r="B58" s="263"/>
      <c r="C58" s="64" t="s">
        <v>136</v>
      </c>
      <c r="D58" s="66">
        <v>30</v>
      </c>
      <c r="E58" s="66">
        <v>30</v>
      </c>
      <c r="F58" s="66">
        <v>2.79</v>
      </c>
      <c r="G58" s="66">
        <v>0.3</v>
      </c>
      <c r="H58" s="66">
        <v>20.91</v>
      </c>
      <c r="I58" s="66">
        <v>95.1</v>
      </c>
    </row>
    <row r="59" spans="1:9" ht="108" customHeight="1" thickBot="1" x14ac:dyDescent="1.1000000000000001">
      <c r="A59" s="270"/>
      <c r="B59" s="263"/>
      <c r="C59" s="64" t="s">
        <v>405</v>
      </c>
      <c r="D59" s="110">
        <v>2.0000000000000001E-4</v>
      </c>
      <c r="E59" s="110">
        <v>2.0000000000000001E-4</v>
      </c>
      <c r="F59" s="110"/>
      <c r="G59" s="110"/>
      <c r="H59" s="110"/>
      <c r="I59" s="110"/>
    </row>
    <row r="60" spans="1:9" ht="108" customHeight="1" thickBot="1" x14ac:dyDescent="1.1000000000000001">
      <c r="A60" s="270"/>
      <c r="B60" s="263"/>
      <c r="C60" s="64" t="s">
        <v>11</v>
      </c>
      <c r="D60" s="66">
        <v>2</v>
      </c>
      <c r="E60" s="66">
        <v>2</v>
      </c>
      <c r="F60" s="66">
        <v>0.01</v>
      </c>
      <c r="G60" s="66">
        <v>1.57</v>
      </c>
      <c r="H60" s="66">
        <v>0.01</v>
      </c>
      <c r="I60" s="66">
        <v>14.68</v>
      </c>
    </row>
    <row r="61" spans="1:9" ht="108" customHeight="1" thickBot="1" x14ac:dyDescent="1.1000000000000001">
      <c r="A61" s="265"/>
      <c r="B61" s="265"/>
      <c r="C61" s="265"/>
      <c r="D61" s="265"/>
      <c r="E61" s="265"/>
      <c r="F61" s="109">
        <f>SUM(F53:F60)</f>
        <v>5.54</v>
      </c>
      <c r="G61" s="109">
        <f>SUM(G53:G60)</f>
        <v>6.3</v>
      </c>
      <c r="H61" s="109">
        <f>SUM(H53:H60)</f>
        <v>31.860000000000003</v>
      </c>
      <c r="I61" s="109">
        <f>SUM(I53:I60)</f>
        <v>205.44000000000003</v>
      </c>
    </row>
    <row r="62" spans="1:9" ht="108" customHeight="1" thickBot="1" x14ac:dyDescent="0.3">
      <c r="A62" s="261" t="s">
        <v>67</v>
      </c>
      <c r="B62" s="263">
        <v>150</v>
      </c>
      <c r="C62" s="65" t="s">
        <v>165</v>
      </c>
      <c r="D62" s="66">
        <v>1</v>
      </c>
      <c r="E62" s="66">
        <v>1</v>
      </c>
      <c r="F62" s="66"/>
      <c r="G62" s="66"/>
      <c r="H62" s="66"/>
      <c r="I62" s="66"/>
    </row>
    <row r="63" spans="1:9" ht="108" customHeight="1" thickBot="1" x14ac:dyDescent="1.1000000000000001">
      <c r="A63" s="268"/>
      <c r="B63" s="268"/>
      <c r="C63" s="65" t="s">
        <v>140</v>
      </c>
      <c r="D63" s="110">
        <v>8</v>
      </c>
      <c r="E63" s="110">
        <v>8</v>
      </c>
      <c r="F63" s="110"/>
      <c r="G63" s="110"/>
      <c r="H63" s="110">
        <v>7.64</v>
      </c>
      <c r="I63" s="110">
        <v>31.2</v>
      </c>
    </row>
    <row r="64" spans="1:9" ht="108" customHeight="1" thickBot="1" x14ac:dyDescent="0.3">
      <c r="A64" s="268"/>
      <c r="B64" s="268"/>
      <c r="C64" s="65" t="s">
        <v>137</v>
      </c>
      <c r="D64" s="66">
        <v>100</v>
      </c>
      <c r="E64" s="66">
        <v>100</v>
      </c>
      <c r="F64" s="66">
        <v>2.8</v>
      </c>
      <c r="G64" s="66">
        <v>3.2</v>
      </c>
      <c r="H64" s="66">
        <v>4.7</v>
      </c>
      <c r="I64" s="66">
        <v>58</v>
      </c>
    </row>
    <row r="65" spans="1:9" ht="108" customHeight="1" thickBot="1" x14ac:dyDescent="1.1000000000000001">
      <c r="A65" s="265"/>
      <c r="B65" s="269"/>
      <c r="C65" s="269"/>
      <c r="D65" s="269"/>
      <c r="E65" s="269"/>
      <c r="F65" s="109">
        <f>SUM(F62:F64)</f>
        <v>2.8</v>
      </c>
      <c r="G65" s="109">
        <f>SUM(G62:G64)</f>
        <v>3.2</v>
      </c>
      <c r="H65" s="109">
        <f>SUM(H62:H64)</f>
        <v>12.34</v>
      </c>
      <c r="I65" s="109">
        <f>SUM(I62:I64)</f>
        <v>89.2</v>
      </c>
    </row>
    <row r="66" spans="1:9" ht="108" customHeight="1" thickBot="1" x14ac:dyDescent="1.1000000000000001">
      <c r="A66" s="69" t="s">
        <v>121</v>
      </c>
      <c r="B66" s="70">
        <v>15</v>
      </c>
      <c r="C66" s="71" t="s">
        <v>88</v>
      </c>
      <c r="D66" s="110">
        <v>15</v>
      </c>
      <c r="E66" s="110">
        <v>15</v>
      </c>
      <c r="F66" s="110">
        <v>0.91</v>
      </c>
      <c r="G66" s="110">
        <v>4.63</v>
      </c>
      <c r="H66" s="110">
        <v>8.67</v>
      </c>
      <c r="I66" s="110">
        <v>79.349999999999994</v>
      </c>
    </row>
    <row r="67" spans="1:9" ht="108" customHeight="1" thickBot="1" x14ac:dyDescent="1.1000000000000001">
      <c r="A67" s="264" t="s">
        <v>32</v>
      </c>
      <c r="B67" s="264"/>
      <c r="C67" s="264"/>
      <c r="D67" s="264"/>
      <c r="E67" s="264"/>
      <c r="F67" s="109">
        <f>F61+F65+F66</f>
        <v>9.25</v>
      </c>
      <c r="G67" s="109">
        <f t="shared" ref="G67:I67" si="0">G61+G65+G66</f>
        <v>14.129999999999999</v>
      </c>
      <c r="H67" s="109">
        <f t="shared" si="0"/>
        <v>52.870000000000005</v>
      </c>
      <c r="I67" s="109">
        <f t="shared" si="0"/>
        <v>373.99</v>
      </c>
    </row>
    <row r="68" spans="1:9" ht="108" customHeight="1" thickBot="1" x14ac:dyDescent="1.1000000000000001">
      <c r="A68" s="264" t="s">
        <v>33</v>
      </c>
      <c r="B68" s="264"/>
      <c r="C68" s="264"/>
      <c r="D68" s="264"/>
      <c r="E68" s="264"/>
      <c r="F68" s="109">
        <f>F21+F51+F67</f>
        <v>47.09</v>
      </c>
      <c r="G68" s="109">
        <f>G21+G51+G67</f>
        <v>49.150000000000006</v>
      </c>
      <c r="H68" s="109">
        <f>H21+H23+H51+H67</f>
        <v>246.27000000000004</v>
      </c>
      <c r="I68" s="109">
        <f>I21+I23+I51+I67</f>
        <v>1364.77</v>
      </c>
    </row>
    <row r="69" spans="1:9" ht="108" customHeight="1" x14ac:dyDescent="1.05">
      <c r="A69" s="57"/>
      <c r="B69" s="57"/>
      <c r="C69" s="163"/>
      <c r="D69" s="59"/>
      <c r="E69" s="59"/>
      <c r="F69" s="59"/>
      <c r="G69" s="59"/>
      <c r="H69" s="59"/>
      <c r="I69" s="59"/>
    </row>
    <row r="70" spans="1:9" ht="140.1" customHeight="1" x14ac:dyDescent="0.25"/>
    <row r="71" spans="1:9" ht="140.1" customHeight="1" x14ac:dyDescent="0.25">
      <c r="B71" s="5" t="s">
        <v>34</v>
      </c>
    </row>
    <row r="72" spans="1:9" ht="140.1" customHeight="1" x14ac:dyDescent="0.25"/>
  </sheetData>
  <mergeCells count="36">
    <mergeCell ref="A47:A48"/>
    <mergeCell ref="B47:B48"/>
    <mergeCell ref="B53:B60"/>
    <mergeCell ref="A53:A60"/>
    <mergeCell ref="A37:E37"/>
    <mergeCell ref="A46:E46"/>
    <mergeCell ref="A68:E68"/>
    <mergeCell ref="A49:E49"/>
    <mergeCell ref="A51:E51"/>
    <mergeCell ref="A52:I52"/>
    <mergeCell ref="A61:E61"/>
    <mergeCell ref="A67:E67"/>
    <mergeCell ref="A65:E65"/>
    <mergeCell ref="A62:A64"/>
    <mergeCell ref="B62:B64"/>
    <mergeCell ref="A24:I24"/>
    <mergeCell ref="A29:E29"/>
    <mergeCell ref="A22:I22"/>
    <mergeCell ref="A4:I4"/>
    <mergeCell ref="A6:I6"/>
    <mergeCell ref="A12:E12"/>
    <mergeCell ref="A16:E16"/>
    <mergeCell ref="A20:E20"/>
    <mergeCell ref="A21:E21"/>
    <mergeCell ref="A13:A15"/>
    <mergeCell ref="B13:B15"/>
    <mergeCell ref="A17:A19"/>
    <mergeCell ref="B17:B19"/>
    <mergeCell ref="A7:A11"/>
    <mergeCell ref="B7:B11"/>
    <mergeCell ref="A30:A36"/>
    <mergeCell ref="B30:B36"/>
    <mergeCell ref="A38:A45"/>
    <mergeCell ref="B38:B45"/>
    <mergeCell ref="A25:A28"/>
    <mergeCell ref="B25:B28"/>
  </mergeCells>
  <pageMargins left="0.7" right="0.7" top="0.75" bottom="0.75" header="0.3" footer="0.3"/>
  <pageSetup paperSize="9" scale="10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2"/>
  <sheetViews>
    <sheetView view="pageBreakPreview" zoomScale="29" zoomScaleNormal="89" zoomScaleSheetLayoutView="29" workbookViewId="0">
      <selection activeCell="D30" sqref="D30"/>
    </sheetView>
  </sheetViews>
  <sheetFormatPr defaultRowHeight="15" x14ac:dyDescent="0.25"/>
  <cols>
    <col min="1" max="1" width="90.7109375" style="5" customWidth="1"/>
    <col min="2" max="2" width="40.7109375" style="5" customWidth="1"/>
    <col min="3" max="3" width="103.42578125" customWidth="1"/>
    <col min="4" max="8" width="40.7109375" style="4" customWidth="1"/>
    <col min="9" max="9" width="61" style="4" customWidth="1"/>
    <col min="10" max="10" width="9.140625" style="4"/>
  </cols>
  <sheetData>
    <row r="1" spans="1:10" ht="61.5" x14ac:dyDescent="0.7">
      <c r="A1" s="156" t="s">
        <v>34</v>
      </c>
      <c r="B1" s="132" t="s">
        <v>63</v>
      </c>
      <c r="C1" s="132" t="s">
        <v>337</v>
      </c>
      <c r="D1" s="133"/>
      <c r="E1" s="133"/>
      <c r="F1" s="133"/>
      <c r="G1" s="133"/>
      <c r="H1" s="133"/>
      <c r="I1" s="157" t="s">
        <v>317</v>
      </c>
    </row>
    <row r="2" spans="1:10" ht="80.25" customHeight="1" thickBot="1" x14ac:dyDescent="0.75">
      <c r="A2" s="156"/>
      <c r="B2" s="132" t="s">
        <v>220</v>
      </c>
      <c r="C2" s="133" t="s">
        <v>341</v>
      </c>
      <c r="D2" s="133"/>
      <c r="E2" s="133"/>
      <c r="F2" s="133"/>
      <c r="G2" s="133"/>
      <c r="H2" s="133" t="s">
        <v>408</v>
      </c>
      <c r="I2" s="133"/>
    </row>
    <row r="3" spans="1:10" ht="153" customHeight="1" thickBot="1" x14ac:dyDescent="0.3">
      <c r="A3" s="137" t="s">
        <v>0</v>
      </c>
      <c r="B3" s="137" t="s">
        <v>1</v>
      </c>
      <c r="C3" s="137" t="s">
        <v>34</v>
      </c>
      <c r="D3" s="137" t="s">
        <v>3</v>
      </c>
      <c r="E3" s="137" t="s">
        <v>4</v>
      </c>
      <c r="F3" s="137" t="s">
        <v>5</v>
      </c>
      <c r="G3" s="137" t="s">
        <v>6</v>
      </c>
      <c r="H3" s="137" t="s">
        <v>7</v>
      </c>
      <c r="I3" s="138" t="s">
        <v>8</v>
      </c>
      <c r="J3" s="10"/>
    </row>
    <row r="4" spans="1:10" ht="69.95" customHeight="1" thickBot="1" x14ac:dyDescent="0.75">
      <c r="A4" s="233" t="s">
        <v>9</v>
      </c>
      <c r="B4" s="233"/>
      <c r="C4" s="233"/>
      <c r="D4" s="233"/>
      <c r="E4" s="233"/>
      <c r="F4" s="233"/>
      <c r="G4" s="233"/>
      <c r="H4" s="233"/>
      <c r="I4" s="233"/>
    </row>
    <row r="5" spans="1:10" ht="69.95" customHeight="1" thickBot="1" x14ac:dyDescent="0.75">
      <c r="A5" s="144" t="s">
        <v>10</v>
      </c>
      <c r="B5" s="138">
        <v>80</v>
      </c>
      <c r="C5" s="140" t="s">
        <v>10</v>
      </c>
      <c r="D5" s="141">
        <v>80</v>
      </c>
      <c r="E5" s="141">
        <v>80</v>
      </c>
      <c r="F5" s="141">
        <v>0.56999999999999995</v>
      </c>
      <c r="G5" s="141"/>
      <c r="H5" s="141">
        <v>9.35</v>
      </c>
      <c r="I5" s="141">
        <v>42.38</v>
      </c>
    </row>
    <row r="6" spans="1:10" ht="69.95" customHeight="1" thickBot="1" x14ac:dyDescent="0.75">
      <c r="A6" s="237"/>
      <c r="B6" s="237"/>
      <c r="C6" s="237"/>
      <c r="D6" s="237"/>
      <c r="E6" s="237"/>
      <c r="F6" s="237"/>
      <c r="G6" s="237"/>
      <c r="H6" s="237"/>
      <c r="I6" s="237"/>
    </row>
    <row r="7" spans="1:10" ht="69.95" customHeight="1" thickBot="1" x14ac:dyDescent="0.75">
      <c r="A7" s="259" t="s">
        <v>62</v>
      </c>
      <c r="B7" s="242">
        <v>200</v>
      </c>
      <c r="C7" s="140" t="s">
        <v>35</v>
      </c>
      <c r="D7" s="141">
        <v>15</v>
      </c>
      <c r="E7" s="141">
        <v>15</v>
      </c>
      <c r="F7" s="141">
        <v>0.94</v>
      </c>
      <c r="G7" s="141">
        <v>0.13</v>
      </c>
      <c r="H7" s="141">
        <v>10.66</v>
      </c>
      <c r="I7" s="141">
        <v>2.25</v>
      </c>
    </row>
    <row r="8" spans="1:10" ht="69.95" customHeight="1" thickBot="1" x14ac:dyDescent="0.75">
      <c r="A8" s="259"/>
      <c r="B8" s="242"/>
      <c r="C8" s="140" t="s">
        <v>41</v>
      </c>
      <c r="D8" s="141">
        <v>20</v>
      </c>
      <c r="E8" s="141">
        <v>20</v>
      </c>
      <c r="F8" s="141">
        <v>2</v>
      </c>
      <c r="G8" s="141">
        <v>0.44</v>
      </c>
      <c r="H8" s="141">
        <v>13.08</v>
      </c>
      <c r="I8" s="141">
        <v>66</v>
      </c>
    </row>
    <row r="9" spans="1:10" ht="69.95" customHeight="1" thickBot="1" x14ac:dyDescent="0.75">
      <c r="A9" s="259"/>
      <c r="B9" s="242"/>
      <c r="C9" s="140" t="s">
        <v>24</v>
      </c>
      <c r="D9" s="141">
        <v>100</v>
      </c>
      <c r="E9" s="141">
        <v>100</v>
      </c>
      <c r="F9" s="141">
        <v>2.8</v>
      </c>
      <c r="G9" s="141">
        <v>3.2</v>
      </c>
      <c r="H9" s="141">
        <v>4.7</v>
      </c>
      <c r="I9" s="141">
        <v>59</v>
      </c>
    </row>
    <row r="10" spans="1:10" ht="69.95" customHeight="1" thickBot="1" x14ac:dyDescent="0.75">
      <c r="A10" s="259"/>
      <c r="B10" s="242"/>
      <c r="C10" s="140" t="s">
        <v>14</v>
      </c>
      <c r="D10" s="141">
        <v>4</v>
      </c>
      <c r="E10" s="141">
        <v>4</v>
      </c>
      <c r="F10" s="141"/>
      <c r="G10" s="141"/>
      <c r="H10" s="141">
        <v>3.82</v>
      </c>
      <c r="I10" s="141">
        <v>15.6</v>
      </c>
    </row>
    <row r="11" spans="1:10" ht="69.95" customHeight="1" thickBot="1" x14ac:dyDescent="0.75">
      <c r="A11" s="259"/>
      <c r="B11" s="242"/>
      <c r="C11" s="140" t="s">
        <v>11</v>
      </c>
      <c r="D11" s="141">
        <v>4</v>
      </c>
      <c r="E11" s="141">
        <v>4</v>
      </c>
      <c r="F11" s="141">
        <v>0.01</v>
      </c>
      <c r="G11" s="141">
        <v>3.14</v>
      </c>
      <c r="H11" s="141">
        <v>0.02</v>
      </c>
      <c r="I11" s="141">
        <v>29.36</v>
      </c>
    </row>
    <row r="12" spans="1:10" ht="69.95" customHeight="1" thickBot="1" x14ac:dyDescent="0.75">
      <c r="A12" s="237"/>
      <c r="B12" s="237"/>
      <c r="C12" s="237"/>
      <c r="D12" s="237"/>
      <c r="E12" s="237"/>
      <c r="F12" s="143">
        <f>SUM(F7:F11)</f>
        <v>5.75</v>
      </c>
      <c r="G12" s="143">
        <f>SUM(G7:G11)</f>
        <v>6.91</v>
      </c>
      <c r="H12" s="143">
        <f>SUM(H7:H11)</f>
        <v>32.28</v>
      </c>
      <c r="I12" s="143">
        <f>SUM(I7:I11)</f>
        <v>172.20999999999998</v>
      </c>
    </row>
    <row r="13" spans="1:10" ht="69.95" customHeight="1" thickBot="1" x14ac:dyDescent="0.75">
      <c r="A13" s="243" t="s">
        <v>130</v>
      </c>
      <c r="B13" s="240" t="s">
        <v>428</v>
      </c>
      <c r="C13" s="140" t="s">
        <v>12</v>
      </c>
      <c r="D13" s="141">
        <v>30</v>
      </c>
      <c r="E13" s="141">
        <v>30</v>
      </c>
      <c r="F13" s="141">
        <v>2.13</v>
      </c>
      <c r="G13" s="141">
        <v>0.33</v>
      </c>
      <c r="H13" s="141">
        <v>13.9</v>
      </c>
      <c r="I13" s="141">
        <v>68.7</v>
      </c>
    </row>
    <row r="14" spans="1:10" ht="69.95" customHeight="1" thickBot="1" x14ac:dyDescent="0.75">
      <c r="A14" s="239"/>
      <c r="B14" s="240"/>
      <c r="C14" s="159" t="s">
        <v>11</v>
      </c>
      <c r="D14" s="141">
        <v>8</v>
      </c>
      <c r="E14" s="141">
        <v>8</v>
      </c>
      <c r="F14" s="141">
        <v>0.03</v>
      </c>
      <c r="G14" s="141">
        <v>6.28</v>
      </c>
      <c r="H14" s="141">
        <v>0.04</v>
      </c>
      <c r="I14" s="141">
        <v>58.72</v>
      </c>
    </row>
    <row r="15" spans="1:10" ht="69.95" customHeight="1" thickBot="1" x14ac:dyDescent="0.75">
      <c r="A15" s="239"/>
      <c r="B15" s="240"/>
      <c r="C15" s="159" t="s">
        <v>71</v>
      </c>
      <c r="D15" s="141">
        <v>8</v>
      </c>
      <c r="E15" s="141">
        <v>8</v>
      </c>
      <c r="F15" s="141">
        <v>2.08</v>
      </c>
      <c r="G15" s="141">
        <v>2.16</v>
      </c>
      <c r="H15" s="141"/>
      <c r="I15" s="141">
        <v>27.76</v>
      </c>
    </row>
    <row r="16" spans="1:10" ht="69.95" customHeight="1" thickBot="1" x14ac:dyDescent="0.75">
      <c r="A16" s="237"/>
      <c r="B16" s="237"/>
      <c r="C16" s="237"/>
      <c r="D16" s="237"/>
      <c r="E16" s="237"/>
      <c r="F16" s="143">
        <f>SUM(F13:F15)</f>
        <v>4.24</v>
      </c>
      <c r="G16" s="143">
        <f>SUM(G13:G15)</f>
        <v>8.77</v>
      </c>
      <c r="H16" s="143">
        <f>SUM(H13:H15)</f>
        <v>13.94</v>
      </c>
      <c r="I16" s="143">
        <f>SUM(I13:I15)</f>
        <v>155.18</v>
      </c>
    </row>
    <row r="17" spans="1:9" ht="69.95" customHeight="1" thickBot="1" x14ac:dyDescent="0.75">
      <c r="A17" s="259" t="s">
        <v>53</v>
      </c>
      <c r="B17" s="242">
        <v>200</v>
      </c>
      <c r="C17" s="140" t="s">
        <v>42</v>
      </c>
      <c r="D17" s="148">
        <v>1</v>
      </c>
      <c r="E17" s="148">
        <v>1</v>
      </c>
      <c r="F17" s="148">
        <v>4.0000000000000001E-3</v>
      </c>
      <c r="G17" s="148"/>
      <c r="H17" s="148">
        <v>0.64</v>
      </c>
      <c r="I17" s="148">
        <v>2.94</v>
      </c>
    </row>
    <row r="18" spans="1:9" ht="69.95" customHeight="1" thickBot="1" x14ac:dyDescent="0.75">
      <c r="A18" s="259"/>
      <c r="B18" s="242"/>
      <c r="C18" s="140" t="s">
        <v>24</v>
      </c>
      <c r="D18" s="141">
        <v>100</v>
      </c>
      <c r="E18" s="141">
        <v>100</v>
      </c>
      <c r="F18" s="141">
        <v>2.8</v>
      </c>
      <c r="G18" s="141">
        <v>3.2</v>
      </c>
      <c r="H18" s="141">
        <v>4.7</v>
      </c>
      <c r="I18" s="141">
        <v>59</v>
      </c>
    </row>
    <row r="19" spans="1:9" ht="69.95" customHeight="1" thickBot="1" x14ac:dyDescent="0.75">
      <c r="A19" s="259"/>
      <c r="B19" s="242"/>
      <c r="C19" s="140" t="s">
        <v>14</v>
      </c>
      <c r="D19" s="148">
        <v>12</v>
      </c>
      <c r="E19" s="148">
        <v>12</v>
      </c>
      <c r="F19" s="148"/>
      <c r="G19" s="148"/>
      <c r="H19" s="148">
        <v>11.4</v>
      </c>
      <c r="I19" s="148">
        <v>46.8</v>
      </c>
    </row>
    <row r="20" spans="1:9" ht="69.95" customHeight="1" thickBot="1" x14ac:dyDescent="0.75">
      <c r="A20" s="237"/>
      <c r="B20" s="237"/>
      <c r="C20" s="237"/>
      <c r="D20" s="237"/>
      <c r="E20" s="237"/>
      <c r="F20" s="143">
        <f>SUM(F17:F19)</f>
        <v>2.8039999999999998</v>
      </c>
      <c r="G20" s="143">
        <f>SUM(G17:G19)</f>
        <v>3.2</v>
      </c>
      <c r="H20" s="143">
        <f>SUM(H17:H19)</f>
        <v>16.740000000000002</v>
      </c>
      <c r="I20" s="143">
        <f>SUM(I17:I19)</f>
        <v>108.74</v>
      </c>
    </row>
    <row r="21" spans="1:9" ht="69.95" customHeight="1" thickBot="1" x14ac:dyDescent="0.75">
      <c r="A21" s="233" t="s">
        <v>31</v>
      </c>
      <c r="B21" s="233"/>
      <c r="C21" s="233"/>
      <c r="D21" s="233"/>
      <c r="E21" s="233"/>
      <c r="F21" s="143">
        <f>F5+F12+F16+F20</f>
        <v>13.364000000000001</v>
      </c>
      <c r="G21" s="143">
        <f>G5+G12+G16+G20</f>
        <v>18.88</v>
      </c>
      <c r="H21" s="143">
        <f>H5+H12+H16+H20</f>
        <v>72.31</v>
      </c>
      <c r="I21" s="143">
        <f>I5+I12+I16+I20</f>
        <v>478.51</v>
      </c>
    </row>
    <row r="22" spans="1:9" ht="69.95" customHeight="1" thickBot="1" x14ac:dyDescent="0.75">
      <c r="A22" s="233" t="s">
        <v>15</v>
      </c>
      <c r="B22" s="233"/>
      <c r="C22" s="233"/>
      <c r="D22" s="233"/>
      <c r="E22" s="233"/>
      <c r="F22" s="233"/>
      <c r="G22" s="233"/>
      <c r="H22" s="233"/>
      <c r="I22" s="233"/>
    </row>
    <row r="23" spans="1:9" ht="69.95" customHeight="1" thickBot="1" x14ac:dyDescent="0.75">
      <c r="A23" s="144" t="s">
        <v>50</v>
      </c>
      <c r="B23" s="138">
        <v>125</v>
      </c>
      <c r="C23" s="140" t="s">
        <v>16</v>
      </c>
      <c r="D23" s="141">
        <v>125</v>
      </c>
      <c r="E23" s="141">
        <v>125</v>
      </c>
      <c r="F23" s="141"/>
      <c r="G23" s="141"/>
      <c r="H23" s="141">
        <v>8.75</v>
      </c>
      <c r="I23" s="141">
        <v>35</v>
      </c>
    </row>
    <row r="24" spans="1:9" ht="69.95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69.95" customHeight="1" thickBot="1" x14ac:dyDescent="0.3">
      <c r="A25" s="238" t="s">
        <v>372</v>
      </c>
      <c r="B25" s="242">
        <v>60</v>
      </c>
      <c r="C25" s="147" t="s">
        <v>202</v>
      </c>
      <c r="D25" s="148">
        <v>60</v>
      </c>
      <c r="E25" s="148">
        <v>48</v>
      </c>
      <c r="F25" s="148">
        <v>0.86</v>
      </c>
      <c r="G25" s="148">
        <v>0.04</v>
      </c>
      <c r="H25" s="148">
        <v>2.2599999999999998</v>
      </c>
      <c r="I25" s="148">
        <v>13</v>
      </c>
    </row>
    <row r="26" spans="1:9" ht="69.95" customHeight="1" thickBot="1" x14ac:dyDescent="0.3">
      <c r="A26" s="257"/>
      <c r="B26" s="242"/>
      <c r="C26" s="147" t="s">
        <v>157</v>
      </c>
      <c r="D26" s="148">
        <v>10</v>
      </c>
      <c r="E26" s="148">
        <v>8</v>
      </c>
      <c r="F26" s="148">
        <v>0.02</v>
      </c>
      <c r="G26" s="148"/>
      <c r="H26" s="148">
        <v>0.57999999999999996</v>
      </c>
      <c r="I26" s="148">
        <v>2.7</v>
      </c>
    </row>
    <row r="27" spans="1:9" ht="69.95" customHeight="1" thickBot="1" x14ac:dyDescent="0.3">
      <c r="A27" s="257"/>
      <c r="B27" s="242"/>
      <c r="C27" s="147" t="s">
        <v>14</v>
      </c>
      <c r="D27" s="152">
        <v>3</v>
      </c>
      <c r="E27" s="152">
        <v>3</v>
      </c>
      <c r="F27" s="152"/>
      <c r="G27" s="152"/>
      <c r="H27" s="152">
        <v>2.86</v>
      </c>
      <c r="I27" s="152">
        <v>11.7</v>
      </c>
    </row>
    <row r="28" spans="1:9" ht="69.95" customHeight="1" thickBot="1" x14ac:dyDescent="0.3">
      <c r="A28" s="257"/>
      <c r="B28" s="242"/>
      <c r="C28" s="147" t="s">
        <v>195</v>
      </c>
      <c r="D28" s="152">
        <v>4</v>
      </c>
      <c r="E28" s="152">
        <v>4</v>
      </c>
      <c r="F28" s="152"/>
      <c r="G28" s="152">
        <v>3.76</v>
      </c>
      <c r="H28" s="152"/>
      <c r="I28" s="152">
        <v>34.92</v>
      </c>
    </row>
    <row r="29" spans="1:9" ht="69.95" customHeight="1" thickBot="1" x14ac:dyDescent="0.75">
      <c r="A29" s="237"/>
      <c r="B29" s="237"/>
      <c r="C29" s="237"/>
      <c r="D29" s="237"/>
      <c r="E29" s="237"/>
      <c r="F29" s="143">
        <f>SUM(F25:F28)</f>
        <v>0.88</v>
      </c>
      <c r="G29" s="143">
        <f>SUM(G25:G28)</f>
        <v>3.8</v>
      </c>
      <c r="H29" s="143">
        <f>SUM(H25:H28)</f>
        <v>5.6999999999999993</v>
      </c>
      <c r="I29" s="143">
        <f>SUM(I25:I28)</f>
        <v>62.32</v>
      </c>
    </row>
    <row r="30" spans="1:9" ht="69.95" customHeight="1" thickBot="1" x14ac:dyDescent="0.75">
      <c r="A30" s="238" t="s">
        <v>133</v>
      </c>
      <c r="B30" s="242" t="s">
        <v>437</v>
      </c>
      <c r="C30" s="147" t="s">
        <v>154</v>
      </c>
      <c r="D30" s="141">
        <v>70</v>
      </c>
      <c r="E30" s="141">
        <v>49</v>
      </c>
      <c r="F30" s="141">
        <v>0.98</v>
      </c>
      <c r="G30" s="141">
        <v>0.25</v>
      </c>
      <c r="H30" s="141">
        <v>8.06</v>
      </c>
      <c r="I30" s="141">
        <v>39.200000000000003</v>
      </c>
    </row>
    <row r="31" spans="1:9" ht="69.95" customHeight="1" thickBot="1" x14ac:dyDescent="0.3">
      <c r="A31" s="257"/>
      <c r="B31" s="242"/>
      <c r="C31" s="147" t="s">
        <v>157</v>
      </c>
      <c r="D31" s="148">
        <v>15</v>
      </c>
      <c r="E31" s="148">
        <v>12</v>
      </c>
      <c r="F31" s="148">
        <v>0.03</v>
      </c>
      <c r="G31" s="148"/>
      <c r="H31" s="148">
        <v>0.87</v>
      </c>
      <c r="I31" s="148">
        <v>4.0999999999999996</v>
      </c>
    </row>
    <row r="32" spans="1:9" ht="69.95" customHeight="1" thickBot="1" x14ac:dyDescent="0.3">
      <c r="A32" s="257"/>
      <c r="B32" s="242"/>
      <c r="C32" s="147" t="s">
        <v>457</v>
      </c>
      <c r="D32" s="148">
        <v>10</v>
      </c>
      <c r="E32" s="148">
        <v>8</v>
      </c>
      <c r="F32" s="148">
        <v>0.11</v>
      </c>
      <c r="G32" s="148"/>
      <c r="H32" s="148">
        <v>0.73</v>
      </c>
      <c r="I32" s="148">
        <v>3.3</v>
      </c>
    </row>
    <row r="33" spans="1:9" ht="69.95" customHeight="1" thickBot="1" x14ac:dyDescent="0.3">
      <c r="A33" s="257"/>
      <c r="B33" s="242"/>
      <c r="C33" s="147" t="s">
        <v>155</v>
      </c>
      <c r="D33" s="148">
        <v>62</v>
      </c>
      <c r="E33" s="148">
        <v>62</v>
      </c>
      <c r="F33" s="148">
        <v>12.4</v>
      </c>
      <c r="G33" s="148">
        <v>6.07</v>
      </c>
      <c r="H33" s="148"/>
      <c r="I33" s="148">
        <v>104.16</v>
      </c>
    </row>
    <row r="34" spans="1:9" ht="69.95" customHeight="1" thickBot="1" x14ac:dyDescent="0.3">
      <c r="A34" s="257"/>
      <c r="B34" s="242"/>
      <c r="C34" s="147" t="s">
        <v>456</v>
      </c>
      <c r="D34" s="148">
        <v>5</v>
      </c>
      <c r="E34" s="148">
        <v>4</v>
      </c>
      <c r="F34" s="148">
        <v>0.05</v>
      </c>
      <c r="G34" s="148"/>
      <c r="H34" s="148">
        <v>0.14000000000000001</v>
      </c>
      <c r="I34" s="148">
        <v>0.8</v>
      </c>
    </row>
    <row r="35" spans="1:9" ht="69.95" customHeight="1" thickBot="1" x14ac:dyDescent="0.3">
      <c r="A35" s="257"/>
      <c r="B35" s="242"/>
      <c r="C35" s="147" t="s">
        <v>205</v>
      </c>
      <c r="D35" s="148">
        <v>5</v>
      </c>
      <c r="E35" s="148">
        <v>4.25</v>
      </c>
      <c r="F35" s="148">
        <v>0.62</v>
      </c>
      <c r="G35" s="148">
        <v>1.25</v>
      </c>
      <c r="H35" s="148">
        <v>0.02</v>
      </c>
      <c r="I35" s="148">
        <v>14.11</v>
      </c>
    </row>
    <row r="36" spans="1:9" ht="69.95" customHeight="1" thickBot="1" x14ac:dyDescent="0.75">
      <c r="A36" s="257"/>
      <c r="B36" s="242"/>
      <c r="C36" s="147" t="s">
        <v>188</v>
      </c>
      <c r="D36" s="141">
        <v>6</v>
      </c>
      <c r="E36" s="141">
        <v>6</v>
      </c>
      <c r="F36" s="141">
        <v>0.16</v>
      </c>
      <c r="G36" s="141">
        <v>0.9</v>
      </c>
      <c r="H36" s="141">
        <v>0.22</v>
      </c>
      <c r="I36" s="141">
        <v>9.6</v>
      </c>
    </row>
    <row r="37" spans="1:9" ht="69.95" customHeight="1" thickBot="1" x14ac:dyDescent="0.75">
      <c r="A37" s="237"/>
      <c r="B37" s="237"/>
      <c r="C37" s="237"/>
      <c r="D37" s="237"/>
      <c r="E37" s="237"/>
      <c r="F37" s="143">
        <f>SUM(F30:F36)</f>
        <v>14.35</v>
      </c>
      <c r="G37" s="143">
        <f>SUM(G30:G36)</f>
        <v>8.4700000000000006</v>
      </c>
      <c r="H37" s="143">
        <f>SUM(H30:H36)</f>
        <v>10.040000000000001</v>
      </c>
      <c r="I37" s="143">
        <f>SUM(I30:I36)</f>
        <v>175.27</v>
      </c>
    </row>
    <row r="38" spans="1:9" ht="69.95" customHeight="1" thickBot="1" x14ac:dyDescent="0.3">
      <c r="A38" s="238" t="s">
        <v>369</v>
      </c>
      <c r="B38" s="242" t="s">
        <v>449</v>
      </c>
      <c r="C38" s="147" t="s">
        <v>154</v>
      </c>
      <c r="D38" s="148">
        <v>200</v>
      </c>
      <c r="E38" s="148">
        <v>140</v>
      </c>
      <c r="F38" s="148">
        <v>2.8</v>
      </c>
      <c r="G38" s="148">
        <v>0.56000000000000005</v>
      </c>
      <c r="H38" s="148">
        <v>22.6</v>
      </c>
      <c r="I38" s="148">
        <v>112</v>
      </c>
    </row>
    <row r="39" spans="1:9" ht="69.95" customHeight="1" thickBot="1" x14ac:dyDescent="0.3">
      <c r="A39" s="238"/>
      <c r="B39" s="242"/>
      <c r="C39" s="147" t="s">
        <v>137</v>
      </c>
      <c r="D39" s="148">
        <v>40</v>
      </c>
      <c r="E39" s="148">
        <v>40</v>
      </c>
      <c r="F39" s="148">
        <v>1.1200000000000001</v>
      </c>
      <c r="G39" s="148">
        <v>1.28</v>
      </c>
      <c r="H39" s="148">
        <v>1.88</v>
      </c>
      <c r="I39" s="148">
        <v>23.6</v>
      </c>
    </row>
    <row r="40" spans="1:9" ht="69.95" customHeight="1" thickBot="1" x14ac:dyDescent="0.75">
      <c r="A40" s="257"/>
      <c r="B40" s="242"/>
      <c r="C40" s="147" t="s">
        <v>149</v>
      </c>
      <c r="D40" s="141">
        <v>4</v>
      </c>
      <c r="E40" s="141">
        <v>4</v>
      </c>
      <c r="F40" s="141">
        <v>0.01</v>
      </c>
      <c r="G40" s="141">
        <v>3.14</v>
      </c>
      <c r="H40" s="141">
        <v>0.02</v>
      </c>
      <c r="I40" s="141">
        <v>29.36</v>
      </c>
    </row>
    <row r="41" spans="1:9" ht="69.95" customHeight="1" thickBot="1" x14ac:dyDescent="0.3">
      <c r="A41" s="257"/>
      <c r="B41" s="242"/>
      <c r="C41" s="147" t="s">
        <v>177</v>
      </c>
      <c r="D41" s="148">
        <v>120</v>
      </c>
      <c r="E41" s="148">
        <v>60</v>
      </c>
      <c r="F41" s="148">
        <v>9.6</v>
      </c>
      <c r="G41" s="148">
        <v>0.36</v>
      </c>
      <c r="H41" s="148"/>
      <c r="I41" s="148">
        <v>41.4</v>
      </c>
    </row>
    <row r="42" spans="1:9" ht="69.95" customHeight="1" thickBot="1" x14ac:dyDescent="0.3">
      <c r="A42" s="257"/>
      <c r="B42" s="242"/>
      <c r="C42" s="147" t="s">
        <v>205</v>
      </c>
      <c r="D42" s="148">
        <v>5</v>
      </c>
      <c r="E42" s="148">
        <v>4.25</v>
      </c>
      <c r="F42" s="148">
        <v>0.62</v>
      </c>
      <c r="G42" s="148">
        <v>1.25</v>
      </c>
      <c r="H42" s="148">
        <v>0.02</v>
      </c>
      <c r="I42" s="148">
        <v>14.11</v>
      </c>
    </row>
    <row r="43" spans="1:9" ht="69.95" customHeight="1" thickBot="1" x14ac:dyDescent="0.3">
      <c r="A43" s="257"/>
      <c r="B43" s="242"/>
      <c r="C43" s="147" t="s">
        <v>141</v>
      </c>
      <c r="D43" s="148">
        <v>3</v>
      </c>
      <c r="E43" s="148">
        <v>3</v>
      </c>
      <c r="F43" s="148"/>
      <c r="G43" s="148">
        <v>2.81</v>
      </c>
      <c r="H43" s="148"/>
      <c r="I43" s="148">
        <v>26.19</v>
      </c>
    </row>
    <row r="44" spans="1:9" ht="69.95" customHeight="1" thickBot="1" x14ac:dyDescent="0.3">
      <c r="A44" s="257"/>
      <c r="B44" s="242"/>
      <c r="C44" s="147" t="s">
        <v>137</v>
      </c>
      <c r="D44" s="148">
        <v>15</v>
      </c>
      <c r="E44" s="148">
        <v>15</v>
      </c>
      <c r="F44" s="148">
        <v>0.42</v>
      </c>
      <c r="G44" s="148">
        <v>0.48</v>
      </c>
      <c r="H44" s="148">
        <v>0.7</v>
      </c>
      <c r="I44" s="148">
        <v>8.85</v>
      </c>
    </row>
    <row r="45" spans="1:9" ht="69.95" customHeight="1" thickBot="1" x14ac:dyDescent="0.3">
      <c r="A45" s="257"/>
      <c r="B45" s="242"/>
      <c r="C45" s="147" t="s">
        <v>228</v>
      </c>
      <c r="D45" s="148">
        <v>9</v>
      </c>
      <c r="E45" s="148">
        <v>9</v>
      </c>
      <c r="F45" s="148">
        <v>0.64</v>
      </c>
      <c r="G45" s="148">
        <v>0.11</v>
      </c>
      <c r="H45" s="148">
        <v>4.17</v>
      </c>
      <c r="I45" s="148">
        <v>20.61</v>
      </c>
    </row>
    <row r="46" spans="1:9" ht="69.95" customHeight="1" thickBot="1" x14ac:dyDescent="0.75">
      <c r="A46" s="237"/>
      <c r="B46" s="237"/>
      <c r="C46" s="237"/>
      <c r="D46" s="237"/>
      <c r="E46" s="237"/>
      <c r="F46" s="143">
        <f>SUM(F38:F45)</f>
        <v>15.209999999999999</v>
      </c>
      <c r="G46" s="143">
        <f>SUM(G38:G45)</f>
        <v>9.99</v>
      </c>
      <c r="H46" s="143">
        <f>SUM(H38:H45)</f>
        <v>29.39</v>
      </c>
      <c r="I46" s="143">
        <f>SUM(I38:I45)</f>
        <v>276.11999999999995</v>
      </c>
    </row>
    <row r="47" spans="1:9" ht="69.95" customHeight="1" thickBot="1" x14ac:dyDescent="0.75">
      <c r="A47" s="243" t="s">
        <v>48</v>
      </c>
      <c r="B47" s="242">
        <v>200</v>
      </c>
      <c r="C47" s="140" t="s">
        <v>413</v>
      </c>
      <c r="D47" s="141">
        <v>9</v>
      </c>
      <c r="E47" s="141">
        <v>9</v>
      </c>
      <c r="F47" s="141">
        <v>0.2</v>
      </c>
      <c r="G47" s="141"/>
      <c r="H47" s="141">
        <v>4.32</v>
      </c>
      <c r="I47" s="141">
        <v>17.91</v>
      </c>
    </row>
    <row r="48" spans="1:9" ht="69.95" customHeight="1" thickBot="1" x14ac:dyDescent="0.75">
      <c r="A48" s="243"/>
      <c r="B48" s="242"/>
      <c r="C48" s="140" t="s">
        <v>14</v>
      </c>
      <c r="D48" s="148">
        <v>12</v>
      </c>
      <c r="E48" s="148">
        <v>12</v>
      </c>
      <c r="F48" s="148"/>
      <c r="G48" s="148"/>
      <c r="H48" s="148">
        <v>11.4</v>
      </c>
      <c r="I48" s="148">
        <v>46.8</v>
      </c>
    </row>
    <row r="49" spans="1:9" ht="69.95" customHeight="1" thickBot="1" x14ac:dyDescent="0.75">
      <c r="A49" s="237"/>
      <c r="B49" s="237"/>
      <c r="C49" s="237"/>
      <c r="D49" s="237"/>
      <c r="E49" s="237"/>
      <c r="F49" s="143">
        <f>SUM(F47:F48)</f>
        <v>0.2</v>
      </c>
      <c r="G49" s="143">
        <f>SUM(G47:G48)</f>
        <v>0</v>
      </c>
      <c r="H49" s="143">
        <f>SUM(H47:H48)</f>
        <v>15.72</v>
      </c>
      <c r="I49" s="143">
        <f>SUM(I47:I48)</f>
        <v>64.709999999999994</v>
      </c>
    </row>
    <row r="50" spans="1:9" ht="69.95" customHeight="1" thickBot="1" x14ac:dyDescent="0.75">
      <c r="A50" s="144" t="s">
        <v>49</v>
      </c>
      <c r="B50" s="137">
        <v>35</v>
      </c>
      <c r="C50" s="140" t="s">
        <v>26</v>
      </c>
      <c r="D50" s="141">
        <v>35</v>
      </c>
      <c r="E50" s="141">
        <v>35</v>
      </c>
      <c r="F50" s="141">
        <v>1.82</v>
      </c>
      <c r="G50" s="141">
        <v>0.42</v>
      </c>
      <c r="H50" s="141">
        <v>15.48</v>
      </c>
      <c r="I50" s="141">
        <v>74.900000000000006</v>
      </c>
    </row>
    <row r="51" spans="1:9" ht="69.95" customHeight="1" thickBot="1" x14ac:dyDescent="0.75">
      <c r="A51" s="233" t="s">
        <v>30</v>
      </c>
      <c r="B51" s="233"/>
      <c r="C51" s="233"/>
      <c r="D51" s="233"/>
      <c r="E51" s="233"/>
      <c r="F51" s="143">
        <f>F29+F37+F46+F49+F50</f>
        <v>32.459999999999994</v>
      </c>
      <c r="G51" s="143">
        <f>G29+G37+G46+G50</f>
        <v>22.68</v>
      </c>
      <c r="H51" s="143">
        <f>H29+H37+H46+H49+H50</f>
        <v>76.33</v>
      </c>
      <c r="I51" s="143">
        <f>I29+I37+I46+I49+I50</f>
        <v>653.31999999999994</v>
      </c>
    </row>
    <row r="52" spans="1:9" ht="69.95" customHeight="1" thickBot="1" x14ac:dyDescent="0.75">
      <c r="A52" s="233" t="s">
        <v>27</v>
      </c>
      <c r="B52" s="233"/>
      <c r="C52" s="233"/>
      <c r="D52" s="233"/>
      <c r="E52" s="233"/>
      <c r="F52" s="233"/>
      <c r="G52" s="233"/>
      <c r="H52" s="233"/>
      <c r="I52" s="233"/>
    </row>
    <row r="53" spans="1:9" ht="69.95" customHeight="1" thickBot="1" x14ac:dyDescent="0.75">
      <c r="A53" s="243" t="s">
        <v>100</v>
      </c>
      <c r="B53" s="242">
        <v>80</v>
      </c>
      <c r="C53" s="140" t="s">
        <v>154</v>
      </c>
      <c r="D53" s="141">
        <v>90</v>
      </c>
      <c r="E53" s="141">
        <v>63</v>
      </c>
      <c r="F53" s="141">
        <v>1.26</v>
      </c>
      <c r="G53" s="141">
        <v>0.24</v>
      </c>
      <c r="H53" s="141">
        <v>10.26</v>
      </c>
      <c r="I53" s="141">
        <v>50.4</v>
      </c>
    </row>
    <row r="54" spans="1:9" ht="69.95" customHeight="1" thickBot="1" x14ac:dyDescent="0.75">
      <c r="A54" s="243"/>
      <c r="B54" s="242"/>
      <c r="C54" s="140" t="s">
        <v>148</v>
      </c>
      <c r="D54" s="141">
        <v>50</v>
      </c>
      <c r="E54" s="141">
        <v>50</v>
      </c>
      <c r="F54" s="141">
        <v>1.4</v>
      </c>
      <c r="G54" s="141">
        <v>1.6</v>
      </c>
      <c r="H54" s="141">
        <v>2.35</v>
      </c>
      <c r="I54" s="141">
        <v>27.5</v>
      </c>
    </row>
    <row r="55" spans="1:9" ht="69.95" customHeight="1" thickBot="1" x14ac:dyDescent="0.75">
      <c r="A55" s="243"/>
      <c r="B55" s="242"/>
      <c r="C55" s="140" t="s">
        <v>305</v>
      </c>
      <c r="D55" s="148">
        <v>5</v>
      </c>
      <c r="E55" s="148">
        <v>4.25</v>
      </c>
      <c r="F55" s="148">
        <v>0.62</v>
      </c>
      <c r="G55" s="148">
        <v>1.25</v>
      </c>
      <c r="H55" s="148">
        <v>0.02</v>
      </c>
      <c r="I55" s="148">
        <v>14.11</v>
      </c>
    </row>
    <row r="56" spans="1:9" ht="69.95" customHeight="1" thickBot="1" x14ac:dyDescent="0.75">
      <c r="A56" s="243"/>
      <c r="B56" s="242"/>
      <c r="C56" s="140" t="s">
        <v>14</v>
      </c>
      <c r="D56" s="148">
        <v>2</v>
      </c>
      <c r="E56" s="148">
        <v>2</v>
      </c>
      <c r="F56" s="148"/>
      <c r="G56" s="148"/>
      <c r="H56" s="148">
        <v>1.91</v>
      </c>
      <c r="I56" s="148">
        <v>7.8</v>
      </c>
    </row>
    <row r="57" spans="1:9" ht="69.95" customHeight="1" thickBot="1" x14ac:dyDescent="0.75">
      <c r="A57" s="243"/>
      <c r="B57" s="242"/>
      <c r="C57" s="140" t="s">
        <v>141</v>
      </c>
      <c r="D57" s="148">
        <v>2</v>
      </c>
      <c r="E57" s="148">
        <v>2</v>
      </c>
      <c r="F57" s="148"/>
      <c r="G57" s="148">
        <v>1.88</v>
      </c>
      <c r="H57" s="148"/>
      <c r="I57" s="148">
        <v>17.46</v>
      </c>
    </row>
    <row r="58" spans="1:9" ht="69.95" customHeight="1" thickBot="1" x14ac:dyDescent="0.75">
      <c r="A58" s="243"/>
      <c r="B58" s="242"/>
      <c r="C58" s="140" t="s">
        <v>136</v>
      </c>
      <c r="D58" s="141">
        <v>35</v>
      </c>
      <c r="E58" s="141">
        <v>35</v>
      </c>
      <c r="F58" s="141">
        <v>3.5</v>
      </c>
      <c r="G58" s="141">
        <v>0.42</v>
      </c>
      <c r="H58" s="141">
        <v>24.85</v>
      </c>
      <c r="I58" s="141">
        <v>116.9</v>
      </c>
    </row>
    <row r="59" spans="1:9" ht="69.95" customHeight="1" thickBot="1" x14ac:dyDescent="0.75">
      <c r="A59" s="243"/>
      <c r="B59" s="242"/>
      <c r="C59" s="140" t="s">
        <v>405</v>
      </c>
      <c r="D59" s="141">
        <v>2.9999999999999997E-4</v>
      </c>
      <c r="E59" s="141">
        <v>2.9999999999999997E-4</v>
      </c>
      <c r="F59" s="141"/>
      <c r="G59" s="141"/>
      <c r="H59" s="141"/>
      <c r="I59" s="141"/>
    </row>
    <row r="60" spans="1:9" ht="69.95" customHeight="1" thickBot="1" x14ac:dyDescent="0.75">
      <c r="A60" s="243"/>
      <c r="B60" s="242"/>
      <c r="C60" s="140" t="s">
        <v>11</v>
      </c>
      <c r="D60" s="141">
        <v>4</v>
      </c>
      <c r="E60" s="141">
        <v>4</v>
      </c>
      <c r="F60" s="141">
        <v>0.01</v>
      </c>
      <c r="G60" s="141">
        <v>3.14</v>
      </c>
      <c r="H60" s="141">
        <v>0.02</v>
      </c>
      <c r="I60" s="141">
        <v>29.36</v>
      </c>
    </row>
    <row r="61" spans="1:9" ht="69.95" customHeight="1" thickBot="1" x14ac:dyDescent="0.75">
      <c r="A61" s="237"/>
      <c r="B61" s="237"/>
      <c r="C61" s="237"/>
      <c r="D61" s="237"/>
      <c r="E61" s="237"/>
      <c r="F61" s="143">
        <f>SUM(F53:F60)</f>
        <v>6.79</v>
      </c>
      <c r="G61" s="143">
        <f>SUM(G53:G60)</f>
        <v>8.5299999999999994</v>
      </c>
      <c r="H61" s="143">
        <f>SUM(H53:H60)</f>
        <v>39.410000000000004</v>
      </c>
      <c r="I61" s="143">
        <f>SUM(I53:I60)</f>
        <v>263.53000000000003</v>
      </c>
    </row>
    <row r="62" spans="1:9" ht="69.95" customHeight="1" thickBot="1" x14ac:dyDescent="0.75">
      <c r="A62" s="160" t="s">
        <v>88</v>
      </c>
      <c r="B62" s="143">
        <v>15</v>
      </c>
      <c r="C62" s="159" t="s">
        <v>88</v>
      </c>
      <c r="D62" s="141">
        <v>15</v>
      </c>
      <c r="E62" s="141">
        <v>15</v>
      </c>
      <c r="F62" s="141">
        <v>0.91</v>
      </c>
      <c r="G62" s="141">
        <v>4.63</v>
      </c>
      <c r="H62" s="141">
        <v>8.67</v>
      </c>
      <c r="I62" s="141">
        <v>79.349999999999994</v>
      </c>
    </row>
    <row r="63" spans="1:9" ht="69.95" customHeight="1" thickBot="1" x14ac:dyDescent="0.75">
      <c r="A63" s="272"/>
      <c r="B63" s="272"/>
      <c r="C63" s="272"/>
      <c r="D63" s="272"/>
      <c r="E63" s="272"/>
      <c r="F63" s="272"/>
      <c r="G63" s="272"/>
      <c r="H63" s="272"/>
      <c r="I63" s="272"/>
    </row>
    <row r="64" spans="1:9" ht="69.95" customHeight="1" thickBot="1" x14ac:dyDescent="0.75">
      <c r="A64" s="259" t="s">
        <v>67</v>
      </c>
      <c r="B64" s="271">
        <v>200</v>
      </c>
      <c r="C64" s="159" t="s">
        <v>39</v>
      </c>
      <c r="D64" s="148">
        <v>1</v>
      </c>
      <c r="E64" s="148">
        <v>1</v>
      </c>
      <c r="F64" s="148"/>
      <c r="G64" s="148"/>
      <c r="H64" s="148"/>
      <c r="I64" s="148"/>
    </row>
    <row r="65" spans="1:9" ht="69.95" customHeight="1" thickBot="1" x14ac:dyDescent="0.75">
      <c r="A65" s="259"/>
      <c r="B65" s="271"/>
      <c r="C65" s="159" t="s">
        <v>14</v>
      </c>
      <c r="D65" s="141">
        <v>12</v>
      </c>
      <c r="E65" s="141">
        <v>12</v>
      </c>
      <c r="F65" s="141"/>
      <c r="G65" s="141"/>
      <c r="H65" s="141">
        <v>11.4</v>
      </c>
      <c r="I65" s="141">
        <v>46.8</v>
      </c>
    </row>
    <row r="66" spans="1:9" ht="69.95" customHeight="1" thickBot="1" x14ac:dyDescent="0.75">
      <c r="A66" s="259"/>
      <c r="B66" s="271"/>
      <c r="C66" s="159" t="s">
        <v>24</v>
      </c>
      <c r="D66" s="141">
        <v>100</v>
      </c>
      <c r="E66" s="141">
        <v>100</v>
      </c>
      <c r="F66" s="141">
        <v>2.8</v>
      </c>
      <c r="G66" s="141">
        <v>3.2</v>
      </c>
      <c r="H66" s="141">
        <v>4.7</v>
      </c>
      <c r="I66" s="141">
        <v>58</v>
      </c>
    </row>
    <row r="67" spans="1:9" ht="69.95" customHeight="1" thickBot="1" x14ac:dyDescent="0.75">
      <c r="A67" s="273"/>
      <c r="B67" s="274"/>
      <c r="C67" s="274"/>
      <c r="D67" s="274"/>
      <c r="E67" s="275"/>
      <c r="F67" s="143">
        <f>SUM(F64:F66)</f>
        <v>2.8</v>
      </c>
      <c r="G67" s="143">
        <f t="shared" ref="G67:I67" si="0">SUM(G64:G66)</f>
        <v>3.2</v>
      </c>
      <c r="H67" s="143">
        <f t="shared" si="0"/>
        <v>16.100000000000001</v>
      </c>
      <c r="I67" s="143">
        <f t="shared" si="0"/>
        <v>104.8</v>
      </c>
    </row>
    <row r="68" spans="1:9" ht="69.95" customHeight="1" thickBot="1" x14ac:dyDescent="0.75">
      <c r="A68" s="233" t="s">
        <v>32</v>
      </c>
      <c r="B68" s="233"/>
      <c r="C68" s="233"/>
      <c r="D68" s="233"/>
      <c r="E68" s="233"/>
      <c r="F68" s="143">
        <f>F61+F62+F66</f>
        <v>10.5</v>
      </c>
      <c r="G68" s="143">
        <f t="shared" ref="G68:I68" si="1">G61+G62+G66</f>
        <v>16.36</v>
      </c>
      <c r="H68" s="143">
        <f t="shared" si="1"/>
        <v>52.780000000000008</v>
      </c>
      <c r="I68" s="143">
        <f t="shared" si="1"/>
        <v>400.88</v>
      </c>
    </row>
    <row r="69" spans="1:9" ht="69.95" customHeight="1" thickBot="1" x14ac:dyDescent="0.75">
      <c r="A69" s="233" t="s">
        <v>33</v>
      </c>
      <c r="B69" s="233"/>
      <c r="C69" s="233"/>
      <c r="D69" s="233"/>
      <c r="E69" s="233"/>
      <c r="F69" s="143">
        <f>F21+F51+F68</f>
        <v>56.323999999999998</v>
      </c>
      <c r="G69" s="143">
        <f>G21+G51+G68</f>
        <v>57.92</v>
      </c>
      <c r="H69" s="143">
        <f>H21+H23+H51+H68</f>
        <v>210.17</v>
      </c>
      <c r="I69" s="143">
        <f>I21+I23+I51+I68</f>
        <v>1567.71</v>
      </c>
    </row>
    <row r="70" spans="1:9" ht="30" customHeight="1" x14ac:dyDescent="0.35">
      <c r="A70" s="14"/>
      <c r="B70" s="14"/>
      <c r="C70" s="15"/>
      <c r="D70" s="16"/>
      <c r="E70" s="16"/>
      <c r="F70" s="16"/>
      <c r="G70" s="16"/>
      <c r="H70" s="16"/>
      <c r="I70" s="16"/>
    </row>
    <row r="71" spans="1:9" ht="30" customHeight="1" x14ac:dyDescent="0.25">
      <c r="A71" s="17"/>
      <c r="B71" s="17"/>
      <c r="C71" s="18"/>
      <c r="D71" s="19"/>
      <c r="E71" s="19"/>
      <c r="F71" s="19"/>
      <c r="G71" s="19"/>
      <c r="H71" s="19"/>
      <c r="I71" s="19"/>
    </row>
    <row r="72" spans="1:9" x14ac:dyDescent="0.25">
      <c r="A72" s="17"/>
      <c r="B72" s="17"/>
      <c r="C72" s="18"/>
      <c r="D72" s="19"/>
      <c r="E72" s="19"/>
      <c r="F72" s="19"/>
      <c r="G72" s="19"/>
      <c r="H72" s="19"/>
      <c r="I72" s="19"/>
    </row>
  </sheetData>
  <mergeCells count="37">
    <mergeCell ref="A51:E51"/>
    <mergeCell ref="A52:I52"/>
    <mergeCell ref="A53:A60"/>
    <mergeCell ref="B53:B60"/>
    <mergeCell ref="A68:E68"/>
    <mergeCell ref="A61:E61"/>
    <mergeCell ref="A64:A66"/>
    <mergeCell ref="B64:B66"/>
    <mergeCell ref="A63:I63"/>
    <mergeCell ref="A67:E67"/>
    <mergeCell ref="A4:I4"/>
    <mergeCell ref="A6:I6"/>
    <mergeCell ref="A7:A11"/>
    <mergeCell ref="B7:B11"/>
    <mergeCell ref="A12:E12"/>
    <mergeCell ref="A16:E16"/>
    <mergeCell ref="A17:A19"/>
    <mergeCell ref="B17:B19"/>
    <mergeCell ref="A29:E29"/>
    <mergeCell ref="A30:A36"/>
    <mergeCell ref="B30:B36"/>
    <mergeCell ref="A69:E69"/>
    <mergeCell ref="A49:E49"/>
    <mergeCell ref="B47:B48"/>
    <mergeCell ref="A13:A15"/>
    <mergeCell ref="B13:B15"/>
    <mergeCell ref="A20:E20"/>
    <mergeCell ref="A21:E21"/>
    <mergeCell ref="A22:I22"/>
    <mergeCell ref="A25:A28"/>
    <mergeCell ref="B25:B28"/>
    <mergeCell ref="A24:I24"/>
    <mergeCell ref="A37:E37"/>
    <mergeCell ref="A38:A45"/>
    <mergeCell ref="B38:B45"/>
    <mergeCell ref="A46:E46"/>
    <mergeCell ref="A47:A48"/>
  </mergeCells>
  <pageMargins left="0.7" right="0.7" top="0.75" bottom="0.75" header="0.3" footer="0.3"/>
  <pageSetup paperSize="9" scale="15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66"/>
  <sheetViews>
    <sheetView view="pageBreakPreview" topLeftCell="A55" zoomScale="29" zoomScaleNormal="70" zoomScaleSheetLayoutView="29" workbookViewId="0">
      <selection activeCell="A64" sqref="A64:E64"/>
    </sheetView>
  </sheetViews>
  <sheetFormatPr defaultRowHeight="15" x14ac:dyDescent="0.25"/>
  <cols>
    <col min="1" max="1" width="90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2" spans="1:9" ht="61.5" x14ac:dyDescent="0.7">
      <c r="A2" s="156"/>
      <c r="B2" s="132"/>
      <c r="C2" s="132" t="s">
        <v>336</v>
      </c>
      <c r="D2" s="133"/>
      <c r="E2" s="133"/>
      <c r="F2" s="133"/>
      <c r="G2" s="133"/>
      <c r="H2" s="133"/>
      <c r="I2" s="157" t="s">
        <v>317</v>
      </c>
    </row>
    <row r="3" spans="1:9" ht="101.25" customHeight="1" thickBot="1" x14ac:dyDescent="0.75">
      <c r="A3" s="156"/>
      <c r="B3" s="132" t="s">
        <v>220</v>
      </c>
      <c r="C3" s="136" t="s">
        <v>351</v>
      </c>
      <c r="D3" s="133"/>
      <c r="E3" s="133"/>
      <c r="F3" s="133"/>
      <c r="G3" s="133"/>
      <c r="H3" s="133" t="s">
        <v>408</v>
      </c>
      <c r="I3" s="133"/>
    </row>
    <row r="4" spans="1:9" ht="159" customHeight="1" thickBot="1" x14ac:dyDescent="0.3">
      <c r="A4" s="137" t="s">
        <v>0</v>
      </c>
      <c r="B4" s="137" t="s">
        <v>1</v>
      </c>
      <c r="C4" s="137" t="s">
        <v>2</v>
      </c>
      <c r="D4" s="137" t="s">
        <v>3</v>
      </c>
      <c r="E4" s="137" t="s">
        <v>4</v>
      </c>
      <c r="F4" s="137" t="s">
        <v>5</v>
      </c>
      <c r="G4" s="137" t="s">
        <v>6</v>
      </c>
      <c r="H4" s="137" t="s">
        <v>7</v>
      </c>
      <c r="I4" s="138" t="s">
        <v>8</v>
      </c>
    </row>
    <row r="5" spans="1:9" ht="69.95" customHeight="1" thickBot="1" x14ac:dyDescent="0.75">
      <c r="A5" s="233" t="s">
        <v>9</v>
      </c>
      <c r="B5" s="233"/>
      <c r="C5" s="233"/>
      <c r="D5" s="233"/>
      <c r="E5" s="233"/>
      <c r="F5" s="233"/>
      <c r="G5" s="233"/>
      <c r="H5" s="233"/>
      <c r="I5" s="233"/>
    </row>
    <row r="6" spans="1:9" ht="69.95" customHeight="1" thickBot="1" x14ac:dyDescent="0.3">
      <c r="A6" s="162" t="s">
        <v>146</v>
      </c>
      <c r="B6" s="138">
        <v>90</v>
      </c>
      <c r="C6" s="147" t="s">
        <v>146</v>
      </c>
      <c r="D6" s="148">
        <v>90</v>
      </c>
      <c r="E6" s="148">
        <v>90</v>
      </c>
      <c r="F6" s="148">
        <v>0.64</v>
      </c>
      <c r="G6" s="148"/>
      <c r="H6" s="148">
        <v>10.52</v>
      </c>
      <c r="I6" s="148">
        <v>61.42</v>
      </c>
    </row>
    <row r="7" spans="1:9" ht="69.95" customHeight="1" thickBot="1" x14ac:dyDescent="0.75">
      <c r="A7" s="234"/>
      <c r="B7" s="256"/>
      <c r="C7" s="256"/>
      <c r="D7" s="256"/>
      <c r="E7" s="256"/>
      <c r="F7" s="256"/>
      <c r="G7" s="256"/>
      <c r="H7" s="256"/>
      <c r="I7" s="276"/>
    </row>
    <row r="8" spans="1:9" ht="69.95" customHeight="1" thickBot="1" x14ac:dyDescent="0.3">
      <c r="A8" s="277" t="s">
        <v>57</v>
      </c>
      <c r="B8" s="280">
        <v>150</v>
      </c>
      <c r="C8" s="150" t="s">
        <v>148</v>
      </c>
      <c r="D8" s="158">
        <v>100</v>
      </c>
      <c r="E8" s="158">
        <v>100</v>
      </c>
      <c r="F8" s="158">
        <v>2.8</v>
      </c>
      <c r="G8" s="158">
        <v>3.2</v>
      </c>
      <c r="H8" s="158">
        <v>4.7</v>
      </c>
      <c r="I8" s="158">
        <v>58</v>
      </c>
    </row>
    <row r="9" spans="1:9" ht="69.95" customHeight="1" thickBot="1" x14ac:dyDescent="0.3">
      <c r="A9" s="278"/>
      <c r="B9" s="278"/>
      <c r="C9" s="151" t="s">
        <v>52</v>
      </c>
      <c r="D9" s="152">
        <v>25</v>
      </c>
      <c r="E9" s="152">
        <v>25</v>
      </c>
      <c r="F9" s="152">
        <v>2.3199999999999998</v>
      </c>
      <c r="G9" s="152">
        <v>0.25</v>
      </c>
      <c r="H9" s="152">
        <v>17.420000000000002</v>
      </c>
      <c r="I9" s="152">
        <v>79.25</v>
      </c>
    </row>
    <row r="10" spans="1:9" ht="69.95" customHeight="1" thickBot="1" x14ac:dyDescent="0.75">
      <c r="A10" s="278"/>
      <c r="B10" s="278"/>
      <c r="C10" s="151" t="s">
        <v>150</v>
      </c>
      <c r="D10" s="141">
        <v>2</v>
      </c>
      <c r="E10" s="141">
        <v>2</v>
      </c>
      <c r="F10" s="141"/>
      <c r="G10" s="141"/>
      <c r="H10" s="141">
        <v>1.91</v>
      </c>
      <c r="I10" s="141">
        <v>7.8</v>
      </c>
    </row>
    <row r="11" spans="1:9" ht="69.95" customHeight="1" thickBot="1" x14ac:dyDescent="0.3">
      <c r="A11" s="279"/>
      <c r="B11" s="279"/>
      <c r="C11" s="151" t="s">
        <v>149</v>
      </c>
      <c r="D11" s="152">
        <v>3</v>
      </c>
      <c r="E11" s="152">
        <v>3</v>
      </c>
      <c r="F11" s="152">
        <v>0.01</v>
      </c>
      <c r="G11" s="152">
        <v>2.35</v>
      </c>
      <c r="H11" s="152">
        <v>0.01</v>
      </c>
      <c r="I11" s="152">
        <v>22.02</v>
      </c>
    </row>
    <row r="12" spans="1:9" ht="69.95" customHeight="1" thickBot="1" x14ac:dyDescent="0.75">
      <c r="A12" s="237"/>
      <c r="B12" s="237"/>
      <c r="C12" s="237"/>
      <c r="D12" s="237"/>
      <c r="E12" s="237"/>
      <c r="F12" s="143">
        <f>SUM(F8:F11)</f>
        <v>5.129999999999999</v>
      </c>
      <c r="G12" s="143">
        <f>SUM(G8:G11)</f>
        <v>5.8000000000000007</v>
      </c>
      <c r="H12" s="143">
        <f>SUM(H8:H11)</f>
        <v>24.040000000000003</v>
      </c>
      <c r="I12" s="143">
        <f>SUM(I8:I11)</f>
        <v>167.07000000000002</v>
      </c>
    </row>
    <row r="13" spans="1:9" ht="69.95" customHeight="1" thickBot="1" x14ac:dyDescent="0.3">
      <c r="A13" s="238" t="s">
        <v>382</v>
      </c>
      <c r="B13" s="240" t="s">
        <v>453</v>
      </c>
      <c r="C13" s="147" t="s">
        <v>51</v>
      </c>
      <c r="D13" s="148">
        <v>25</v>
      </c>
      <c r="E13" s="148">
        <v>25</v>
      </c>
      <c r="F13" s="148">
        <v>1.77</v>
      </c>
      <c r="G13" s="148">
        <v>0.27</v>
      </c>
      <c r="H13" s="148">
        <v>11.6</v>
      </c>
      <c r="I13" s="148">
        <v>57.25</v>
      </c>
    </row>
    <row r="14" spans="1:9" ht="69.95" customHeight="1" thickBot="1" x14ac:dyDescent="0.3">
      <c r="A14" s="238"/>
      <c r="B14" s="240"/>
      <c r="C14" s="147" t="s">
        <v>383</v>
      </c>
      <c r="D14" s="148">
        <v>5</v>
      </c>
      <c r="E14" s="148">
        <v>5</v>
      </c>
      <c r="F14" s="148">
        <v>1.3</v>
      </c>
      <c r="G14" s="148">
        <v>1.35</v>
      </c>
      <c r="H14" s="148"/>
      <c r="I14" s="148">
        <v>17.350000000000001</v>
      </c>
    </row>
    <row r="15" spans="1:9" ht="69.95" customHeight="1" thickBot="1" x14ac:dyDescent="0.75">
      <c r="A15" s="239"/>
      <c r="B15" s="233"/>
      <c r="C15" s="147" t="s">
        <v>149</v>
      </c>
      <c r="D15" s="141">
        <v>6</v>
      </c>
      <c r="E15" s="141">
        <v>6</v>
      </c>
      <c r="F15" s="141">
        <v>0.02</v>
      </c>
      <c r="G15" s="141">
        <v>4.71</v>
      </c>
      <c r="H15" s="141">
        <v>0.03</v>
      </c>
      <c r="I15" s="141">
        <v>44.04</v>
      </c>
    </row>
    <row r="16" spans="1:9" ht="69.95" customHeight="1" thickBot="1" x14ac:dyDescent="0.75">
      <c r="A16" s="237"/>
      <c r="B16" s="237"/>
      <c r="C16" s="237"/>
      <c r="D16" s="237"/>
      <c r="E16" s="237"/>
      <c r="F16" s="143">
        <f>SUM(F13:F15)</f>
        <v>3.0900000000000003</v>
      </c>
      <c r="G16" s="143">
        <f>SUM(G13:G15)</f>
        <v>6.33</v>
      </c>
      <c r="H16" s="143">
        <f>SUM(H13:H15)</f>
        <v>11.629999999999999</v>
      </c>
      <c r="I16" s="143">
        <f>SUM(I13:I15)</f>
        <v>118.63999999999999</v>
      </c>
    </row>
    <row r="17" spans="1:9" ht="69.95" customHeight="1" thickBot="1" x14ac:dyDescent="0.75">
      <c r="A17" s="259" t="s">
        <v>53</v>
      </c>
      <c r="B17" s="242">
        <v>150</v>
      </c>
      <c r="C17" s="140" t="s">
        <v>42</v>
      </c>
      <c r="D17" s="141">
        <v>1</v>
      </c>
      <c r="E17" s="141">
        <v>1</v>
      </c>
      <c r="F17" s="141"/>
      <c r="G17" s="141"/>
      <c r="H17" s="141">
        <v>0.64</v>
      </c>
      <c r="I17" s="141">
        <v>2.94</v>
      </c>
    </row>
    <row r="18" spans="1:9" ht="69.95" customHeight="1" thickBot="1" x14ac:dyDescent="0.75">
      <c r="A18" s="259"/>
      <c r="B18" s="242"/>
      <c r="C18" s="140" t="s">
        <v>24</v>
      </c>
      <c r="D18" s="141">
        <v>100</v>
      </c>
      <c r="E18" s="141">
        <v>100</v>
      </c>
      <c r="F18" s="141">
        <v>2.8</v>
      </c>
      <c r="G18" s="141">
        <v>3.2</v>
      </c>
      <c r="H18" s="141">
        <v>4.7</v>
      </c>
      <c r="I18" s="141">
        <v>59</v>
      </c>
    </row>
    <row r="19" spans="1:9" ht="69.95" customHeight="1" thickBot="1" x14ac:dyDescent="0.75">
      <c r="A19" s="259"/>
      <c r="B19" s="242"/>
      <c r="C19" s="140" t="s">
        <v>14</v>
      </c>
      <c r="D19" s="141">
        <v>8</v>
      </c>
      <c r="E19" s="141">
        <v>8</v>
      </c>
      <c r="F19" s="141"/>
      <c r="G19" s="141"/>
      <c r="H19" s="141">
        <v>7.64</v>
      </c>
      <c r="I19" s="141">
        <v>31.2</v>
      </c>
    </row>
    <row r="20" spans="1:9" ht="69.95" customHeight="1" thickBot="1" x14ac:dyDescent="0.75">
      <c r="A20" s="237"/>
      <c r="B20" s="237"/>
      <c r="C20" s="237"/>
      <c r="D20" s="237"/>
      <c r="E20" s="237"/>
      <c r="F20" s="143">
        <f>SUM(F17:F19)</f>
        <v>2.8</v>
      </c>
      <c r="G20" s="143">
        <f>SUM(G17:G19)</f>
        <v>3.2</v>
      </c>
      <c r="H20" s="143">
        <f>SUM(H17:H19)</f>
        <v>12.98</v>
      </c>
      <c r="I20" s="143">
        <f>SUM(I17:I19)</f>
        <v>93.14</v>
      </c>
    </row>
    <row r="21" spans="1:9" ht="69.95" customHeight="1" thickBot="1" x14ac:dyDescent="0.75">
      <c r="A21" s="233" t="s">
        <v>31</v>
      </c>
      <c r="B21" s="233"/>
      <c r="C21" s="233"/>
      <c r="D21" s="233"/>
      <c r="E21" s="233"/>
      <c r="F21" s="143">
        <f>F6+F12+F16+F20</f>
        <v>11.66</v>
      </c>
      <c r="G21" s="143">
        <f t="shared" ref="G21:I21" si="0">G6+G12+G16+G20</f>
        <v>15.330000000000002</v>
      </c>
      <c r="H21" s="143">
        <f t="shared" si="0"/>
        <v>59.17</v>
      </c>
      <c r="I21" s="143">
        <f t="shared" si="0"/>
        <v>440.27</v>
      </c>
    </row>
    <row r="22" spans="1:9" ht="69.95" customHeight="1" thickBot="1" x14ac:dyDescent="0.75">
      <c r="A22" s="233" t="s">
        <v>15</v>
      </c>
      <c r="B22" s="233"/>
      <c r="C22" s="233"/>
      <c r="D22" s="233"/>
      <c r="E22" s="233"/>
      <c r="F22" s="233"/>
      <c r="G22" s="233"/>
      <c r="H22" s="233"/>
      <c r="I22" s="233"/>
    </row>
    <row r="23" spans="1:9" ht="69.95" customHeight="1" thickBot="1" x14ac:dyDescent="0.3">
      <c r="A23" s="162" t="s">
        <v>153</v>
      </c>
      <c r="B23" s="166">
        <v>125</v>
      </c>
      <c r="C23" s="150" t="s">
        <v>153</v>
      </c>
      <c r="D23" s="158">
        <v>125</v>
      </c>
      <c r="E23" s="158">
        <v>125</v>
      </c>
      <c r="F23" s="158"/>
      <c r="G23" s="158"/>
      <c r="H23" s="158">
        <v>8.75</v>
      </c>
      <c r="I23" s="158">
        <v>35</v>
      </c>
    </row>
    <row r="24" spans="1:9" ht="69.95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69.95" customHeight="1" thickBot="1" x14ac:dyDescent="0.3">
      <c r="A25" s="277" t="s">
        <v>232</v>
      </c>
      <c r="B25" s="280">
        <v>30</v>
      </c>
      <c r="C25" s="150" t="s">
        <v>233</v>
      </c>
      <c r="D25" s="158">
        <v>15</v>
      </c>
      <c r="E25" s="158">
        <v>12</v>
      </c>
      <c r="F25" s="158">
        <v>0.05</v>
      </c>
      <c r="G25" s="158"/>
      <c r="H25" s="158">
        <v>0.94</v>
      </c>
      <c r="I25" s="158">
        <v>5.4</v>
      </c>
    </row>
    <row r="26" spans="1:9" ht="69.95" customHeight="1" thickBot="1" x14ac:dyDescent="0.3">
      <c r="A26" s="281"/>
      <c r="B26" s="281"/>
      <c r="C26" s="151" t="s">
        <v>310</v>
      </c>
      <c r="D26" s="152">
        <v>20</v>
      </c>
      <c r="E26" s="152">
        <v>20</v>
      </c>
      <c r="F26" s="152">
        <v>0.08</v>
      </c>
      <c r="G26" s="152"/>
      <c r="H26" s="152">
        <v>0.68</v>
      </c>
      <c r="I26" s="152">
        <v>3</v>
      </c>
    </row>
    <row r="27" spans="1:9" ht="69.95" customHeight="1" thickBot="1" x14ac:dyDescent="0.3">
      <c r="A27" s="282"/>
      <c r="B27" s="282"/>
      <c r="C27" s="151" t="s">
        <v>191</v>
      </c>
      <c r="D27" s="152">
        <v>3</v>
      </c>
      <c r="E27" s="152">
        <v>3</v>
      </c>
      <c r="F27" s="152"/>
      <c r="G27" s="152">
        <v>2.81</v>
      </c>
      <c r="H27" s="152"/>
      <c r="I27" s="152">
        <v>26.19</v>
      </c>
    </row>
    <row r="28" spans="1:9" ht="69.95" customHeight="1" thickBot="1" x14ac:dyDescent="0.75">
      <c r="A28" s="237"/>
      <c r="B28" s="237"/>
      <c r="C28" s="237"/>
      <c r="D28" s="237"/>
      <c r="E28" s="237"/>
      <c r="F28" s="143">
        <f>SUM(F25:F27)</f>
        <v>0.13</v>
      </c>
      <c r="G28" s="143">
        <f>SUM(G25:G27)</f>
        <v>2.81</v>
      </c>
      <c r="H28" s="143">
        <f>SUM(H25:H27)</f>
        <v>1.62</v>
      </c>
      <c r="I28" s="143">
        <f>SUM(I25:I27)</f>
        <v>34.590000000000003</v>
      </c>
    </row>
    <row r="29" spans="1:9" ht="69.95" customHeight="1" thickBot="1" x14ac:dyDescent="0.3">
      <c r="A29" s="277" t="s">
        <v>126</v>
      </c>
      <c r="B29" s="280" t="s">
        <v>385</v>
      </c>
      <c r="C29" s="150" t="s">
        <v>187</v>
      </c>
      <c r="D29" s="158">
        <v>25</v>
      </c>
      <c r="E29" s="158">
        <v>25</v>
      </c>
      <c r="F29" s="158">
        <v>4.82</v>
      </c>
      <c r="G29" s="158">
        <v>0.55000000000000004</v>
      </c>
      <c r="H29" s="158">
        <v>4.95</v>
      </c>
      <c r="I29" s="158">
        <v>75.25</v>
      </c>
    </row>
    <row r="30" spans="1:9" ht="69.95" customHeight="1" thickBot="1" x14ac:dyDescent="0.75">
      <c r="A30" s="281"/>
      <c r="B30" s="281"/>
      <c r="C30" s="151" t="s">
        <v>231</v>
      </c>
      <c r="D30" s="141">
        <v>30</v>
      </c>
      <c r="E30" s="141">
        <v>21</v>
      </c>
      <c r="F30" s="141">
        <v>4.2</v>
      </c>
      <c r="G30" s="141">
        <v>2.0699999999999998</v>
      </c>
      <c r="H30" s="141"/>
      <c r="I30" s="141">
        <v>35.28</v>
      </c>
    </row>
    <row r="31" spans="1:9" ht="69.95" customHeight="1" thickBot="1" x14ac:dyDescent="0.3">
      <c r="A31" s="281"/>
      <c r="B31" s="281"/>
      <c r="C31" s="151" t="s">
        <v>171</v>
      </c>
      <c r="D31" s="152">
        <v>70</v>
      </c>
      <c r="E31" s="152">
        <v>49</v>
      </c>
      <c r="F31" s="152">
        <v>0.98</v>
      </c>
      <c r="G31" s="152">
        <v>0.19</v>
      </c>
      <c r="H31" s="152">
        <v>7.98</v>
      </c>
      <c r="I31" s="152">
        <v>39.200000000000003</v>
      </c>
    </row>
    <row r="32" spans="1:9" ht="69.95" customHeight="1" thickBot="1" x14ac:dyDescent="0.3">
      <c r="A32" s="281"/>
      <c r="B32" s="281"/>
      <c r="C32" s="151" t="s">
        <v>175</v>
      </c>
      <c r="D32" s="152">
        <v>8</v>
      </c>
      <c r="E32" s="152">
        <v>7</v>
      </c>
      <c r="F32" s="152">
        <v>0.09</v>
      </c>
      <c r="G32" s="152"/>
      <c r="H32" s="152">
        <v>0.64</v>
      </c>
      <c r="I32" s="152">
        <v>2.9</v>
      </c>
    </row>
    <row r="33" spans="1:9" ht="69.95" customHeight="1" thickBot="1" x14ac:dyDescent="0.3">
      <c r="A33" s="281"/>
      <c r="B33" s="281"/>
      <c r="C33" s="147" t="s">
        <v>184</v>
      </c>
      <c r="D33" s="152">
        <v>5</v>
      </c>
      <c r="E33" s="152">
        <v>5</v>
      </c>
      <c r="F33" s="152">
        <v>0.13</v>
      </c>
      <c r="G33" s="152">
        <v>0.75</v>
      </c>
      <c r="H33" s="152">
        <v>0.18</v>
      </c>
      <c r="I33" s="152">
        <v>8</v>
      </c>
    </row>
    <row r="34" spans="1:9" ht="69.95" customHeight="1" thickBot="1" x14ac:dyDescent="0.3">
      <c r="A34" s="282"/>
      <c r="B34" s="282"/>
      <c r="C34" s="151" t="s">
        <v>173</v>
      </c>
      <c r="D34" s="152">
        <v>20</v>
      </c>
      <c r="E34" s="152">
        <v>16</v>
      </c>
      <c r="F34" s="152">
        <v>0.04</v>
      </c>
      <c r="G34" s="152"/>
      <c r="H34" s="152">
        <v>1.1000000000000001</v>
      </c>
      <c r="I34" s="152">
        <v>5</v>
      </c>
    </row>
    <row r="35" spans="1:9" ht="69.95" customHeight="1" thickBot="1" x14ac:dyDescent="0.75">
      <c r="A35" s="237"/>
      <c r="B35" s="237"/>
      <c r="C35" s="237"/>
      <c r="D35" s="237"/>
      <c r="E35" s="237"/>
      <c r="F35" s="143">
        <f>SUM(F29:F34)</f>
        <v>10.26</v>
      </c>
      <c r="G35" s="143">
        <f>SUM(G29:G34)</f>
        <v>3.56</v>
      </c>
      <c r="H35" s="143">
        <f>SUM(H29:H34)</f>
        <v>14.85</v>
      </c>
      <c r="I35" s="143">
        <f>SUM(I29:I34)</f>
        <v>165.63000000000002</v>
      </c>
    </row>
    <row r="36" spans="1:9" ht="69.95" customHeight="1" thickBot="1" x14ac:dyDescent="0.3">
      <c r="A36" s="277" t="s">
        <v>207</v>
      </c>
      <c r="B36" s="280" t="s">
        <v>219</v>
      </c>
      <c r="C36" s="150" t="s">
        <v>204</v>
      </c>
      <c r="D36" s="152">
        <v>63</v>
      </c>
      <c r="E36" s="152">
        <v>63</v>
      </c>
      <c r="F36" s="152">
        <v>12.6</v>
      </c>
      <c r="G36" s="152">
        <v>6.17</v>
      </c>
      <c r="H36" s="152"/>
      <c r="I36" s="152">
        <v>105.84</v>
      </c>
    </row>
    <row r="37" spans="1:9" ht="69.95" customHeight="1" thickBot="1" x14ac:dyDescent="0.3">
      <c r="A37" s="285"/>
      <c r="B37" s="286"/>
      <c r="C37" s="151" t="s">
        <v>184</v>
      </c>
      <c r="D37" s="152">
        <v>5</v>
      </c>
      <c r="E37" s="152">
        <v>5</v>
      </c>
      <c r="F37" s="152">
        <v>0.13</v>
      </c>
      <c r="G37" s="152">
        <v>0.75</v>
      </c>
      <c r="H37" s="152">
        <v>0.18</v>
      </c>
      <c r="I37" s="152">
        <v>8</v>
      </c>
    </row>
    <row r="38" spans="1:9" ht="69.95" customHeight="1" thickBot="1" x14ac:dyDescent="0.3">
      <c r="A38" s="278"/>
      <c r="B38" s="278"/>
      <c r="C38" s="151" t="s">
        <v>156</v>
      </c>
      <c r="D38" s="152">
        <v>13</v>
      </c>
      <c r="E38" s="152">
        <v>13</v>
      </c>
      <c r="F38" s="152">
        <v>0.82</v>
      </c>
      <c r="G38" s="152">
        <v>0.12</v>
      </c>
      <c r="H38" s="152">
        <v>9.24</v>
      </c>
      <c r="I38" s="152">
        <v>42.38</v>
      </c>
    </row>
    <row r="39" spans="1:9" ht="69.95" customHeight="1" thickBot="1" x14ac:dyDescent="0.3">
      <c r="A39" s="278"/>
      <c r="B39" s="278"/>
      <c r="C39" s="151" t="s">
        <v>158</v>
      </c>
      <c r="D39" s="152">
        <v>8</v>
      </c>
      <c r="E39" s="152">
        <v>7</v>
      </c>
      <c r="F39" s="152">
        <v>0.09</v>
      </c>
      <c r="G39" s="152"/>
      <c r="H39" s="152">
        <v>0.64</v>
      </c>
      <c r="I39" s="152">
        <v>2.9</v>
      </c>
    </row>
    <row r="40" spans="1:9" ht="69.95" customHeight="1" thickBot="1" x14ac:dyDescent="0.3">
      <c r="A40" s="278"/>
      <c r="B40" s="278"/>
      <c r="C40" s="151" t="s">
        <v>149</v>
      </c>
      <c r="D40" s="152">
        <v>5</v>
      </c>
      <c r="E40" s="152">
        <v>5</v>
      </c>
      <c r="F40" s="152">
        <v>0.02</v>
      </c>
      <c r="G40" s="152">
        <v>3.92</v>
      </c>
      <c r="H40" s="152">
        <v>0.02</v>
      </c>
      <c r="I40" s="152">
        <v>36.700000000000003</v>
      </c>
    </row>
    <row r="41" spans="1:9" ht="69.95" customHeight="1" thickBot="1" x14ac:dyDescent="0.3">
      <c r="A41" s="278"/>
      <c r="B41" s="278"/>
      <c r="C41" s="151" t="s">
        <v>136</v>
      </c>
      <c r="D41" s="152">
        <v>3</v>
      </c>
      <c r="E41" s="152">
        <v>3</v>
      </c>
      <c r="F41" s="152">
        <v>0.28000000000000003</v>
      </c>
      <c r="G41" s="152">
        <v>0.03</v>
      </c>
      <c r="H41" s="152">
        <v>2.09</v>
      </c>
      <c r="I41" s="152">
        <v>9.51</v>
      </c>
    </row>
    <row r="42" spans="1:9" ht="69.95" customHeight="1" thickBot="1" x14ac:dyDescent="0.3">
      <c r="A42" s="278"/>
      <c r="B42" s="278"/>
      <c r="C42" s="151" t="s">
        <v>203</v>
      </c>
      <c r="D42" s="152">
        <v>3</v>
      </c>
      <c r="E42" s="152">
        <v>3</v>
      </c>
      <c r="F42" s="152">
        <v>0.03</v>
      </c>
      <c r="G42" s="152"/>
      <c r="H42" s="152">
        <v>0.6</v>
      </c>
      <c r="I42" s="152">
        <v>2.88</v>
      </c>
    </row>
    <row r="43" spans="1:9" ht="69.95" customHeight="1" thickBot="1" x14ac:dyDescent="0.3">
      <c r="A43" s="278"/>
      <c r="B43" s="278"/>
      <c r="C43" s="151" t="s">
        <v>157</v>
      </c>
      <c r="D43" s="152">
        <v>20</v>
      </c>
      <c r="E43" s="152">
        <v>16</v>
      </c>
      <c r="F43" s="152">
        <v>0.16</v>
      </c>
      <c r="G43" s="152"/>
      <c r="H43" s="152">
        <v>0.98</v>
      </c>
      <c r="I43" s="152">
        <v>4.6399999999999997</v>
      </c>
    </row>
    <row r="44" spans="1:9" ht="69.95" customHeight="1" thickBot="1" x14ac:dyDescent="0.75">
      <c r="A44" s="278"/>
      <c r="B44" s="278"/>
      <c r="C44" s="151" t="s">
        <v>138</v>
      </c>
      <c r="D44" s="141">
        <v>4</v>
      </c>
      <c r="E44" s="141">
        <v>3.48</v>
      </c>
      <c r="F44" s="141">
        <v>0.64</v>
      </c>
      <c r="G44" s="141">
        <v>1.03</v>
      </c>
      <c r="H44" s="141">
        <v>0.01</v>
      </c>
      <c r="I44" s="141">
        <v>11.5</v>
      </c>
    </row>
    <row r="45" spans="1:9" ht="69.95" customHeight="1" thickBot="1" x14ac:dyDescent="0.75">
      <c r="A45" s="237"/>
      <c r="B45" s="237"/>
      <c r="C45" s="237"/>
      <c r="D45" s="237"/>
      <c r="E45" s="237"/>
      <c r="F45" s="143">
        <f>SUM(F36:F44)</f>
        <v>14.77</v>
      </c>
      <c r="G45" s="143">
        <f>SUM(G36:G44)</f>
        <v>12.02</v>
      </c>
      <c r="H45" s="143">
        <f>SUM(H36:H44)</f>
        <v>13.76</v>
      </c>
      <c r="I45" s="143">
        <f>SUM(I36:I44)</f>
        <v>224.34999999999997</v>
      </c>
    </row>
    <row r="46" spans="1:9" ht="69.95" customHeight="1" thickBot="1" x14ac:dyDescent="0.75">
      <c r="A46" s="277" t="s">
        <v>48</v>
      </c>
      <c r="B46" s="280">
        <v>150</v>
      </c>
      <c r="C46" s="140" t="s">
        <v>413</v>
      </c>
      <c r="D46" s="141">
        <v>8</v>
      </c>
      <c r="E46" s="141">
        <v>8</v>
      </c>
      <c r="F46" s="141">
        <v>0.18</v>
      </c>
      <c r="G46" s="141"/>
      <c r="H46" s="141">
        <v>3.84</v>
      </c>
      <c r="I46" s="141">
        <v>15.92</v>
      </c>
    </row>
    <row r="47" spans="1:9" ht="69.95" customHeight="1" thickBot="1" x14ac:dyDescent="0.3">
      <c r="A47" s="279"/>
      <c r="B47" s="279"/>
      <c r="C47" s="151" t="s">
        <v>150</v>
      </c>
      <c r="D47" s="152">
        <v>10</v>
      </c>
      <c r="E47" s="152">
        <v>10</v>
      </c>
      <c r="F47" s="152"/>
      <c r="G47" s="152"/>
      <c r="H47" s="152">
        <v>9.5500000000000007</v>
      </c>
      <c r="I47" s="152">
        <v>39</v>
      </c>
    </row>
    <row r="48" spans="1:9" ht="69.95" customHeight="1" thickBot="1" x14ac:dyDescent="0.75">
      <c r="A48" s="237"/>
      <c r="B48" s="237"/>
      <c r="C48" s="237"/>
      <c r="D48" s="237"/>
      <c r="E48" s="237"/>
      <c r="F48" s="143">
        <f>SUM(F46:F47)</f>
        <v>0.18</v>
      </c>
      <c r="G48" s="143">
        <f>SUM(G46:G47)</f>
        <v>0</v>
      </c>
      <c r="H48" s="143">
        <f>SUM(H46:H47)</f>
        <v>13.39</v>
      </c>
      <c r="I48" s="143">
        <f>SUM(I46:I47)</f>
        <v>54.92</v>
      </c>
    </row>
    <row r="49" spans="1:9" ht="69.95" customHeight="1" thickBot="1" x14ac:dyDescent="0.75">
      <c r="A49" s="144" t="s">
        <v>49</v>
      </c>
      <c r="B49" s="137">
        <v>25</v>
      </c>
      <c r="C49" s="140" t="s">
        <v>26</v>
      </c>
      <c r="D49" s="141">
        <v>25</v>
      </c>
      <c r="E49" s="141">
        <v>25</v>
      </c>
      <c r="F49" s="141">
        <v>1.3</v>
      </c>
      <c r="G49" s="141">
        <v>0.3</v>
      </c>
      <c r="H49" s="141">
        <v>11.07</v>
      </c>
      <c r="I49" s="141">
        <v>53.5</v>
      </c>
    </row>
    <row r="50" spans="1:9" ht="69.95" customHeight="1" thickBot="1" x14ac:dyDescent="0.75">
      <c r="A50" s="233" t="s">
        <v>30</v>
      </c>
      <c r="B50" s="233"/>
      <c r="C50" s="233"/>
      <c r="D50" s="233"/>
      <c r="E50" s="233"/>
      <c r="F50" s="143">
        <f>F28+F35+F45+F48+F49</f>
        <v>26.64</v>
      </c>
      <c r="G50" s="143">
        <f t="shared" ref="G50:I50" si="1">G28+G35+G45+G48+G49</f>
        <v>18.690000000000001</v>
      </c>
      <c r="H50" s="143">
        <f t="shared" si="1"/>
        <v>54.69</v>
      </c>
      <c r="I50" s="143">
        <f t="shared" si="1"/>
        <v>532.99</v>
      </c>
    </row>
    <row r="51" spans="1:9" ht="69.95" customHeight="1" thickBot="1" x14ac:dyDescent="0.75">
      <c r="A51" s="233" t="s">
        <v>27</v>
      </c>
      <c r="B51" s="233"/>
      <c r="C51" s="233"/>
      <c r="D51" s="233"/>
      <c r="E51" s="233"/>
      <c r="F51" s="233"/>
      <c r="G51" s="233"/>
      <c r="H51" s="233"/>
      <c r="I51" s="233"/>
    </row>
    <row r="52" spans="1:9" ht="69.95" customHeight="1" thickBot="1" x14ac:dyDescent="0.3">
      <c r="A52" s="277" t="s">
        <v>386</v>
      </c>
      <c r="B52" s="280" t="s">
        <v>403</v>
      </c>
      <c r="C52" s="151" t="s">
        <v>148</v>
      </c>
      <c r="D52" s="152">
        <v>40</v>
      </c>
      <c r="E52" s="152">
        <v>40</v>
      </c>
      <c r="F52" s="152">
        <v>1.1200000000000001</v>
      </c>
      <c r="G52" s="152">
        <v>1.28</v>
      </c>
      <c r="H52" s="152">
        <v>1.88</v>
      </c>
      <c r="I52" s="152">
        <v>23.6</v>
      </c>
    </row>
    <row r="53" spans="1:9" ht="69.95" customHeight="1" thickBot="1" x14ac:dyDescent="0.3">
      <c r="A53" s="281"/>
      <c r="B53" s="281"/>
      <c r="C53" s="151" t="s">
        <v>142</v>
      </c>
      <c r="D53" s="152">
        <v>4</v>
      </c>
      <c r="E53" s="152">
        <v>4</v>
      </c>
      <c r="F53" s="152">
        <v>0.02</v>
      </c>
      <c r="G53" s="152">
        <v>3.14</v>
      </c>
      <c r="H53" s="152">
        <v>0.02</v>
      </c>
      <c r="I53" s="152">
        <v>29.36</v>
      </c>
    </row>
    <row r="54" spans="1:9" ht="69.95" customHeight="1" thickBot="1" x14ac:dyDescent="0.75">
      <c r="A54" s="281"/>
      <c r="B54" s="281"/>
      <c r="C54" s="151" t="s">
        <v>138</v>
      </c>
      <c r="D54" s="141">
        <v>4</v>
      </c>
      <c r="E54" s="141">
        <v>3.48</v>
      </c>
      <c r="F54" s="141">
        <v>0.64</v>
      </c>
      <c r="G54" s="141">
        <v>1.03</v>
      </c>
      <c r="H54" s="141">
        <v>0.01</v>
      </c>
      <c r="I54" s="141">
        <v>11.5</v>
      </c>
    </row>
    <row r="55" spans="1:9" ht="69.95" customHeight="1" thickBot="1" x14ac:dyDescent="0.3">
      <c r="A55" s="281"/>
      <c r="B55" s="281"/>
      <c r="C55" s="151" t="s">
        <v>178</v>
      </c>
      <c r="D55" s="152">
        <v>3</v>
      </c>
      <c r="E55" s="152">
        <v>2</v>
      </c>
      <c r="F55" s="152">
        <v>0.03</v>
      </c>
      <c r="G55" s="152"/>
      <c r="H55" s="152">
        <v>0.18</v>
      </c>
      <c r="I55" s="152">
        <v>0.85</v>
      </c>
    </row>
    <row r="56" spans="1:9" ht="69.95" customHeight="1" thickBot="1" x14ac:dyDescent="0.3">
      <c r="A56" s="281"/>
      <c r="B56" s="281"/>
      <c r="C56" s="151" t="s">
        <v>171</v>
      </c>
      <c r="D56" s="152">
        <v>150</v>
      </c>
      <c r="E56" s="152">
        <v>105</v>
      </c>
      <c r="F56" s="152">
        <v>2.1</v>
      </c>
      <c r="G56" s="152">
        <v>0.42</v>
      </c>
      <c r="H56" s="152">
        <v>17.12</v>
      </c>
      <c r="I56" s="152">
        <v>84</v>
      </c>
    </row>
    <row r="57" spans="1:9" ht="69.95" customHeight="1" thickBot="1" x14ac:dyDescent="0.3">
      <c r="A57" s="281"/>
      <c r="B57" s="281"/>
      <c r="C57" s="151" t="s">
        <v>195</v>
      </c>
      <c r="D57" s="152">
        <v>2</v>
      </c>
      <c r="E57" s="152">
        <v>2</v>
      </c>
      <c r="F57" s="152"/>
      <c r="G57" s="152">
        <v>1.88</v>
      </c>
      <c r="H57" s="152"/>
      <c r="I57" s="152">
        <v>17.46</v>
      </c>
    </row>
    <row r="58" spans="1:9" ht="69.95" customHeight="1" thickBot="1" x14ac:dyDescent="0.3">
      <c r="A58" s="282"/>
      <c r="B58" s="282"/>
      <c r="C58" s="147" t="s">
        <v>404</v>
      </c>
      <c r="D58" s="152">
        <v>30</v>
      </c>
      <c r="E58" s="152">
        <v>30</v>
      </c>
      <c r="F58" s="152">
        <v>0.21</v>
      </c>
      <c r="G58" s="152"/>
      <c r="H58" s="152">
        <v>0.81</v>
      </c>
      <c r="I58" s="152">
        <v>4.2</v>
      </c>
    </row>
    <row r="59" spans="1:9" ht="69.95" customHeight="1" thickBot="1" x14ac:dyDescent="0.75">
      <c r="A59" s="237"/>
      <c r="B59" s="237"/>
      <c r="C59" s="237"/>
      <c r="D59" s="237"/>
      <c r="E59" s="237"/>
      <c r="F59" s="143">
        <f>SUM(F52:F58)</f>
        <v>4.12</v>
      </c>
      <c r="G59" s="143">
        <f>SUM(G52:G58)</f>
        <v>7.75</v>
      </c>
      <c r="H59" s="143">
        <f>SUM(H52:H58)</f>
        <v>20.02</v>
      </c>
      <c r="I59" s="143">
        <f>SUM(I52:I58)</f>
        <v>170.97</v>
      </c>
    </row>
    <row r="60" spans="1:9" ht="69.95" customHeight="1" thickBot="1" x14ac:dyDescent="0.75">
      <c r="A60" s="259" t="s">
        <v>61</v>
      </c>
      <c r="B60" s="250">
        <v>200</v>
      </c>
      <c r="C60" s="161" t="s">
        <v>87</v>
      </c>
      <c r="D60" s="141">
        <v>1</v>
      </c>
      <c r="E60" s="141">
        <v>1</v>
      </c>
      <c r="F60" s="141">
        <v>0.04</v>
      </c>
      <c r="G60" s="141"/>
      <c r="H60" s="141">
        <v>0.65</v>
      </c>
      <c r="I60" s="141">
        <v>2.94</v>
      </c>
    </row>
    <row r="61" spans="1:9" ht="69.95" customHeight="1" thickBot="1" x14ac:dyDescent="0.75">
      <c r="A61" s="259"/>
      <c r="B61" s="283"/>
      <c r="C61" s="161" t="s">
        <v>45</v>
      </c>
      <c r="D61" s="141">
        <v>100</v>
      </c>
      <c r="E61" s="141">
        <v>100</v>
      </c>
      <c r="F61" s="141">
        <v>2.8</v>
      </c>
      <c r="G61" s="141">
        <v>3.2</v>
      </c>
      <c r="H61" s="141">
        <v>4.7</v>
      </c>
      <c r="I61" s="141">
        <v>59</v>
      </c>
    </row>
    <row r="62" spans="1:9" ht="69.95" customHeight="1" thickBot="1" x14ac:dyDescent="0.75">
      <c r="A62" s="259"/>
      <c r="B62" s="284"/>
      <c r="C62" s="140" t="s">
        <v>44</v>
      </c>
      <c r="D62" s="141">
        <v>8</v>
      </c>
      <c r="E62" s="141">
        <v>8</v>
      </c>
      <c r="F62" s="141"/>
      <c r="G62" s="141"/>
      <c r="H62" s="141">
        <v>7.64</v>
      </c>
      <c r="I62" s="141">
        <v>31.2</v>
      </c>
    </row>
    <row r="63" spans="1:9" ht="69.95" customHeight="1" thickBot="1" x14ac:dyDescent="0.75">
      <c r="A63" s="273"/>
      <c r="B63" s="274"/>
      <c r="C63" s="274"/>
      <c r="D63" s="274"/>
      <c r="E63" s="275"/>
      <c r="F63" s="143">
        <f>SUM(F60+F61)</f>
        <v>2.84</v>
      </c>
      <c r="G63" s="143">
        <f>SUM(G60+G61)</f>
        <v>3.2</v>
      </c>
      <c r="H63" s="143">
        <f>SUM(H60+H61+H62)</f>
        <v>12.99</v>
      </c>
      <c r="I63" s="143">
        <f>I60+I61+I62</f>
        <v>93.14</v>
      </c>
    </row>
    <row r="64" spans="1:9" ht="69.95" customHeight="1" thickBot="1" x14ac:dyDescent="0.75">
      <c r="A64" s="233" t="s">
        <v>32</v>
      </c>
      <c r="B64" s="233"/>
      <c r="C64" s="233"/>
      <c r="D64" s="233"/>
      <c r="E64" s="233"/>
      <c r="F64" s="143">
        <f>F59+F63</f>
        <v>6.96</v>
      </c>
      <c r="G64" s="143">
        <f t="shared" ref="G64:I64" si="2">G59+G63</f>
        <v>10.95</v>
      </c>
      <c r="H64" s="143">
        <f t="shared" si="2"/>
        <v>33.01</v>
      </c>
      <c r="I64" s="143">
        <f t="shared" si="2"/>
        <v>264.11</v>
      </c>
    </row>
    <row r="65" spans="1:9" ht="69.95" customHeight="1" thickBot="1" x14ac:dyDescent="0.75">
      <c r="A65" s="233" t="s">
        <v>33</v>
      </c>
      <c r="B65" s="233"/>
      <c r="C65" s="233"/>
      <c r="D65" s="233"/>
      <c r="E65" s="233"/>
      <c r="F65" s="143">
        <f>F21+F50+F64</f>
        <v>45.26</v>
      </c>
      <c r="G65" s="143">
        <f>G21+G50+G64</f>
        <v>44.97</v>
      </c>
      <c r="H65" s="143">
        <f>H21+H23+H50+H64</f>
        <v>155.62</v>
      </c>
      <c r="I65" s="143">
        <f>I21+I23+I50+I64</f>
        <v>1272.3699999999999</v>
      </c>
    </row>
    <row r="66" spans="1:9" ht="61.5" x14ac:dyDescent="0.7">
      <c r="A66" s="156"/>
      <c r="B66" s="156"/>
      <c r="C66" s="135"/>
      <c r="D66" s="133"/>
      <c r="E66" s="133"/>
      <c r="F66" s="133"/>
      <c r="G66" s="133"/>
      <c r="H66" s="133"/>
      <c r="I66" s="133"/>
    </row>
  </sheetData>
  <mergeCells count="36">
    <mergeCell ref="A64:E64"/>
    <mergeCell ref="A65:E65"/>
    <mergeCell ref="A59:E59"/>
    <mergeCell ref="A45:E45"/>
    <mergeCell ref="A48:E48"/>
    <mergeCell ref="A50:E50"/>
    <mergeCell ref="A51:I51"/>
    <mergeCell ref="A46:A47"/>
    <mergeCell ref="A16:E16"/>
    <mergeCell ref="B46:B47"/>
    <mergeCell ref="A52:A58"/>
    <mergeCell ref="B52:B58"/>
    <mergeCell ref="A60:A62"/>
    <mergeCell ref="B60:B62"/>
    <mergeCell ref="A29:A34"/>
    <mergeCell ref="B29:B34"/>
    <mergeCell ref="B25:B27"/>
    <mergeCell ref="A25:A27"/>
    <mergeCell ref="A36:A44"/>
    <mergeCell ref="B36:B44"/>
    <mergeCell ref="A7:I7"/>
    <mergeCell ref="A63:E63"/>
    <mergeCell ref="A5:I5"/>
    <mergeCell ref="A12:E12"/>
    <mergeCell ref="A35:E35"/>
    <mergeCell ref="A17:A19"/>
    <mergeCell ref="B17:B19"/>
    <mergeCell ref="A20:E20"/>
    <mergeCell ref="A21:E21"/>
    <mergeCell ref="A22:I22"/>
    <mergeCell ref="A24:I24"/>
    <mergeCell ref="A28:E28"/>
    <mergeCell ref="A8:A11"/>
    <mergeCell ref="B8:B11"/>
    <mergeCell ref="A13:A15"/>
    <mergeCell ref="B13:B15"/>
  </mergeCells>
  <pageMargins left="0.7" right="0.7" top="0.75" bottom="0.75" header="0.3" footer="0.3"/>
  <pageSetup paperSize="9" scale="16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8"/>
  <sheetViews>
    <sheetView view="pageBreakPreview" zoomScale="37" zoomScaleNormal="87" zoomScaleSheetLayoutView="37" workbookViewId="0">
      <selection activeCell="A13" sqref="A13:E13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55.7109375" style="4" customWidth="1"/>
  </cols>
  <sheetData>
    <row r="3" spans="1:9" ht="61.5" x14ac:dyDescent="0.7">
      <c r="A3" s="156"/>
      <c r="B3" s="132"/>
      <c r="C3" s="132" t="s">
        <v>335</v>
      </c>
      <c r="D3" s="133"/>
      <c r="E3" s="133"/>
      <c r="F3" s="133"/>
      <c r="G3" s="133"/>
      <c r="H3" s="133"/>
      <c r="I3" s="157" t="s">
        <v>317</v>
      </c>
    </row>
    <row r="4" spans="1:9" ht="62.25" thickBot="1" x14ac:dyDescent="0.75">
      <c r="A4" s="156"/>
      <c r="B4" s="132" t="s">
        <v>220</v>
      </c>
      <c r="C4" s="133" t="s">
        <v>341</v>
      </c>
      <c r="D4" s="133"/>
      <c r="E4" s="133"/>
      <c r="F4" s="133"/>
      <c r="G4" s="133"/>
      <c r="H4" s="133" t="s">
        <v>408</v>
      </c>
      <c r="I4" s="133"/>
    </row>
    <row r="5" spans="1:9" ht="121.5" customHeight="1" thickBot="1" x14ac:dyDescent="0.3">
      <c r="A5" s="137" t="s">
        <v>0</v>
      </c>
      <c r="B5" s="137" t="s">
        <v>1</v>
      </c>
      <c r="C5" s="137" t="s">
        <v>2</v>
      </c>
      <c r="D5" s="137" t="s">
        <v>3</v>
      </c>
      <c r="E5" s="137" t="s">
        <v>4</v>
      </c>
      <c r="F5" s="137" t="s">
        <v>5</v>
      </c>
      <c r="G5" s="137" t="s">
        <v>6</v>
      </c>
      <c r="H5" s="137" t="s">
        <v>7</v>
      </c>
      <c r="I5" s="138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75">
      <c r="A7" s="144" t="s">
        <v>10</v>
      </c>
      <c r="B7" s="138">
        <v>90</v>
      </c>
      <c r="C7" s="140" t="s">
        <v>10</v>
      </c>
      <c r="D7" s="141">
        <v>90</v>
      </c>
      <c r="E7" s="141">
        <v>90</v>
      </c>
      <c r="F7" s="141">
        <v>0.64</v>
      </c>
      <c r="G7" s="141"/>
      <c r="H7" s="141">
        <v>10.52</v>
      </c>
      <c r="I7" s="141">
        <v>47.68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75">
      <c r="A9" s="259" t="s">
        <v>57</v>
      </c>
      <c r="B9" s="242">
        <v>200</v>
      </c>
      <c r="C9" s="140" t="s">
        <v>45</v>
      </c>
      <c r="D9" s="141">
        <v>100</v>
      </c>
      <c r="E9" s="141">
        <v>100</v>
      </c>
      <c r="F9" s="141">
        <v>2.8</v>
      </c>
      <c r="G9" s="141">
        <v>3.2</v>
      </c>
      <c r="H9" s="141">
        <v>4.7</v>
      </c>
      <c r="I9" s="141">
        <v>59</v>
      </c>
    </row>
    <row r="10" spans="1:9" ht="69.95" customHeight="1" thickBot="1" x14ac:dyDescent="0.75">
      <c r="A10" s="259"/>
      <c r="B10" s="242"/>
      <c r="C10" s="140" t="s">
        <v>11</v>
      </c>
      <c r="D10" s="141">
        <v>4</v>
      </c>
      <c r="E10" s="141">
        <v>4</v>
      </c>
      <c r="F10" s="141">
        <v>0.01</v>
      </c>
      <c r="G10" s="141">
        <v>3.14</v>
      </c>
      <c r="H10" s="141">
        <v>0.02</v>
      </c>
      <c r="I10" s="141">
        <v>29.36</v>
      </c>
    </row>
    <row r="11" spans="1:9" ht="69.95" customHeight="1" thickBot="1" x14ac:dyDescent="0.75">
      <c r="A11" s="259"/>
      <c r="B11" s="242"/>
      <c r="C11" s="140" t="s">
        <v>14</v>
      </c>
      <c r="D11" s="141">
        <v>4</v>
      </c>
      <c r="E11" s="141">
        <v>4</v>
      </c>
      <c r="F11" s="141"/>
      <c r="G11" s="141"/>
      <c r="H11" s="141">
        <v>3.82</v>
      </c>
      <c r="I11" s="141">
        <v>15.6</v>
      </c>
    </row>
    <row r="12" spans="1:9" ht="69.95" customHeight="1" thickBot="1" x14ac:dyDescent="0.75">
      <c r="A12" s="259"/>
      <c r="B12" s="242"/>
      <c r="C12" s="140" t="s">
        <v>92</v>
      </c>
      <c r="D12" s="141">
        <v>30</v>
      </c>
      <c r="E12" s="141">
        <v>30</v>
      </c>
      <c r="F12" s="141">
        <v>3.39</v>
      </c>
      <c r="G12" s="141">
        <v>0.63</v>
      </c>
      <c r="H12" s="141">
        <v>22.4</v>
      </c>
      <c r="I12" s="141">
        <v>103.5</v>
      </c>
    </row>
    <row r="13" spans="1:9" ht="69.95" customHeight="1" thickBot="1" x14ac:dyDescent="0.75">
      <c r="A13" s="237"/>
      <c r="B13" s="237"/>
      <c r="C13" s="237"/>
      <c r="D13" s="237"/>
      <c r="E13" s="237"/>
      <c r="F13" s="143">
        <f>SUM(F9:F12)</f>
        <v>6.1999999999999993</v>
      </c>
      <c r="G13" s="143">
        <f>SUM(G9:G12)</f>
        <v>6.97</v>
      </c>
      <c r="H13" s="143">
        <f>SUM(H9:H12)</f>
        <v>30.939999999999998</v>
      </c>
      <c r="I13" s="143">
        <f>SUM(I9:I12)</f>
        <v>207.45999999999998</v>
      </c>
    </row>
    <row r="14" spans="1:9" ht="69.95" customHeight="1" thickBot="1" x14ac:dyDescent="0.75">
      <c r="A14" s="243" t="s">
        <v>130</v>
      </c>
      <c r="B14" s="240" t="s">
        <v>428</v>
      </c>
      <c r="C14" s="159" t="s">
        <v>12</v>
      </c>
      <c r="D14" s="141">
        <v>30</v>
      </c>
      <c r="E14" s="141">
        <v>30</v>
      </c>
      <c r="F14" s="141">
        <v>2.13</v>
      </c>
      <c r="G14" s="141">
        <v>0.33</v>
      </c>
      <c r="H14" s="141">
        <v>13.9</v>
      </c>
      <c r="I14" s="141">
        <v>68.7</v>
      </c>
    </row>
    <row r="15" spans="1:9" ht="69.95" customHeight="1" thickBot="1" x14ac:dyDescent="0.75">
      <c r="A15" s="239"/>
      <c r="B15" s="233"/>
      <c r="C15" s="159" t="s">
        <v>11</v>
      </c>
      <c r="D15" s="141">
        <v>8</v>
      </c>
      <c r="E15" s="141">
        <v>8</v>
      </c>
      <c r="F15" s="141">
        <v>0.03</v>
      </c>
      <c r="G15" s="141">
        <v>6.28</v>
      </c>
      <c r="H15" s="141">
        <v>0.04</v>
      </c>
      <c r="I15" s="141">
        <v>58.72</v>
      </c>
    </row>
    <row r="16" spans="1:9" ht="69.95" customHeight="1" thickBot="1" x14ac:dyDescent="0.75">
      <c r="A16" s="239"/>
      <c r="B16" s="233"/>
      <c r="C16" s="159" t="s">
        <v>13</v>
      </c>
      <c r="D16" s="141">
        <v>8</v>
      </c>
      <c r="E16" s="141">
        <v>8</v>
      </c>
      <c r="F16" s="141">
        <v>2.08</v>
      </c>
      <c r="G16" s="141">
        <v>2.16</v>
      </c>
      <c r="H16" s="141"/>
      <c r="I16" s="141">
        <v>27.76</v>
      </c>
    </row>
    <row r="17" spans="1:9" ht="69.95" customHeight="1" thickBot="1" x14ac:dyDescent="0.75">
      <c r="A17" s="237"/>
      <c r="B17" s="237"/>
      <c r="C17" s="237"/>
      <c r="D17" s="237"/>
      <c r="E17" s="237"/>
      <c r="F17" s="143">
        <f>SUM(F14:F16)</f>
        <v>4.24</v>
      </c>
      <c r="G17" s="143">
        <f>SUM(G14:G16)</f>
        <v>8.77</v>
      </c>
      <c r="H17" s="143">
        <f>SUM(H14:H16)</f>
        <v>13.94</v>
      </c>
      <c r="I17" s="143">
        <f>SUM(I14:I16)</f>
        <v>155.18</v>
      </c>
    </row>
    <row r="18" spans="1:9" ht="69.95" customHeight="1" thickBot="1" x14ac:dyDescent="0.75">
      <c r="A18" s="259" t="s">
        <v>53</v>
      </c>
      <c r="B18" s="242">
        <v>200</v>
      </c>
      <c r="C18" s="140" t="s">
        <v>42</v>
      </c>
      <c r="D18" s="141">
        <v>1</v>
      </c>
      <c r="E18" s="141">
        <v>1</v>
      </c>
      <c r="F18" s="141"/>
      <c r="G18" s="141"/>
      <c r="H18" s="141">
        <v>0.64</v>
      </c>
      <c r="I18" s="141">
        <v>2.94</v>
      </c>
    </row>
    <row r="19" spans="1:9" ht="69.95" customHeight="1" thickBot="1" x14ac:dyDescent="0.75">
      <c r="A19" s="259"/>
      <c r="B19" s="242"/>
      <c r="C19" s="140" t="s">
        <v>24</v>
      </c>
      <c r="D19" s="141">
        <v>100</v>
      </c>
      <c r="E19" s="141">
        <v>100</v>
      </c>
      <c r="F19" s="141">
        <v>2.8</v>
      </c>
      <c r="G19" s="141">
        <v>3.2</v>
      </c>
      <c r="H19" s="141">
        <v>4.7</v>
      </c>
      <c r="I19" s="141">
        <v>59</v>
      </c>
    </row>
    <row r="20" spans="1:9" ht="69.95" customHeight="1" thickBot="1" x14ac:dyDescent="0.75">
      <c r="A20" s="259"/>
      <c r="B20" s="242"/>
      <c r="C20" s="140" t="s">
        <v>14</v>
      </c>
      <c r="D20" s="148">
        <v>12</v>
      </c>
      <c r="E20" s="148">
        <v>12</v>
      </c>
      <c r="F20" s="148"/>
      <c r="G20" s="148"/>
      <c r="H20" s="148">
        <v>11.4</v>
      </c>
      <c r="I20" s="148">
        <v>46.8</v>
      </c>
    </row>
    <row r="21" spans="1:9" ht="69.95" customHeight="1" thickBot="1" x14ac:dyDescent="0.75">
      <c r="A21" s="237"/>
      <c r="B21" s="237"/>
      <c r="C21" s="237"/>
      <c r="D21" s="237"/>
      <c r="E21" s="237"/>
      <c r="F21" s="143">
        <f>SUM(F18:F20)</f>
        <v>2.8</v>
      </c>
      <c r="G21" s="143">
        <f>SUM(G18:G20)</f>
        <v>3.2</v>
      </c>
      <c r="H21" s="143">
        <f>SUM(H18:H20)</f>
        <v>16.740000000000002</v>
      </c>
      <c r="I21" s="143">
        <f>SUM(I18:I20)</f>
        <v>108.74</v>
      </c>
    </row>
    <row r="22" spans="1:9" ht="69.95" customHeight="1" thickBot="1" x14ac:dyDescent="0.75">
      <c r="A22" s="233" t="s">
        <v>31</v>
      </c>
      <c r="B22" s="233"/>
      <c r="C22" s="233"/>
      <c r="D22" s="233"/>
      <c r="E22" s="233"/>
      <c r="F22" s="143">
        <f>F7+F13+F17+F21</f>
        <v>13.879999999999999</v>
      </c>
      <c r="G22" s="143">
        <f>G7+G13+G17+G21</f>
        <v>18.939999999999998</v>
      </c>
      <c r="H22" s="143">
        <f>H7+H13+H17+H21</f>
        <v>72.139999999999986</v>
      </c>
      <c r="I22" s="143">
        <f>I7+I13+I17+I21</f>
        <v>519.05999999999995</v>
      </c>
    </row>
    <row r="23" spans="1:9" ht="69.95" customHeight="1" thickBot="1" x14ac:dyDescent="0.75">
      <c r="A23" s="233" t="s">
        <v>15</v>
      </c>
      <c r="B23" s="233"/>
      <c r="C23" s="233"/>
      <c r="D23" s="233"/>
      <c r="E23" s="233"/>
      <c r="F23" s="233"/>
      <c r="G23" s="233"/>
      <c r="H23" s="233"/>
      <c r="I23" s="233"/>
    </row>
    <row r="24" spans="1:9" ht="69.95" customHeight="1" thickBot="1" x14ac:dyDescent="0.75">
      <c r="A24" s="144" t="s">
        <v>50</v>
      </c>
      <c r="B24" s="138">
        <v>125</v>
      </c>
      <c r="C24" s="140" t="s">
        <v>16</v>
      </c>
      <c r="D24" s="141">
        <v>125</v>
      </c>
      <c r="E24" s="141">
        <v>125</v>
      </c>
      <c r="F24" s="141"/>
      <c r="G24" s="141"/>
      <c r="H24" s="141">
        <v>8.75</v>
      </c>
      <c r="I24" s="141">
        <v>35</v>
      </c>
    </row>
    <row r="25" spans="1:9" ht="69.95" customHeight="1" thickBot="1" x14ac:dyDescent="0.75">
      <c r="A25" s="233" t="s">
        <v>17</v>
      </c>
      <c r="B25" s="233"/>
      <c r="C25" s="233"/>
      <c r="D25" s="233"/>
      <c r="E25" s="233"/>
      <c r="F25" s="233"/>
      <c r="G25" s="233"/>
      <c r="H25" s="233"/>
      <c r="I25" s="233"/>
    </row>
    <row r="26" spans="1:9" ht="69.95" customHeight="1" thickBot="1" x14ac:dyDescent="0.3">
      <c r="A26" s="277" t="s">
        <v>232</v>
      </c>
      <c r="B26" s="280">
        <v>50</v>
      </c>
      <c r="C26" s="150" t="s">
        <v>233</v>
      </c>
      <c r="D26" s="158">
        <v>25</v>
      </c>
      <c r="E26" s="158">
        <v>20</v>
      </c>
      <c r="F26" s="158">
        <v>0.08</v>
      </c>
      <c r="G26" s="158"/>
      <c r="H26" s="158">
        <v>1.96</v>
      </c>
      <c r="I26" s="158">
        <v>9</v>
      </c>
    </row>
    <row r="27" spans="1:9" ht="69.95" customHeight="1" thickBot="1" x14ac:dyDescent="0.3">
      <c r="A27" s="281"/>
      <c r="B27" s="281"/>
      <c r="C27" s="151" t="s">
        <v>227</v>
      </c>
      <c r="D27" s="152">
        <v>30</v>
      </c>
      <c r="E27" s="152">
        <v>27</v>
      </c>
      <c r="F27" s="152">
        <v>0.3</v>
      </c>
      <c r="G27" s="152">
        <v>0.05</v>
      </c>
      <c r="H27" s="152">
        <v>1.03</v>
      </c>
      <c r="I27" s="152">
        <v>6.2</v>
      </c>
    </row>
    <row r="28" spans="1:9" ht="69.95" customHeight="1" thickBot="1" x14ac:dyDescent="0.3">
      <c r="A28" s="282"/>
      <c r="B28" s="282"/>
      <c r="C28" s="151" t="s">
        <v>191</v>
      </c>
      <c r="D28" s="152">
        <v>4</v>
      </c>
      <c r="E28" s="152">
        <v>4</v>
      </c>
      <c r="F28" s="152"/>
      <c r="G28" s="152">
        <v>3.76</v>
      </c>
      <c r="H28" s="152"/>
      <c r="I28" s="152">
        <v>34.92</v>
      </c>
    </row>
    <row r="29" spans="1:9" ht="69.95" customHeight="1" thickBot="1" x14ac:dyDescent="0.75">
      <c r="A29" s="237"/>
      <c r="B29" s="237"/>
      <c r="C29" s="237"/>
      <c r="D29" s="237"/>
      <c r="E29" s="237"/>
      <c r="F29" s="143">
        <f>SUM(F26:F28)</f>
        <v>0.38</v>
      </c>
      <c r="G29" s="143">
        <f>SUM(G26:G28)</f>
        <v>3.8099999999999996</v>
      </c>
      <c r="H29" s="143">
        <f>SUM(H26:H28)</f>
        <v>2.99</v>
      </c>
      <c r="I29" s="143">
        <f>SUM(I26:I28)</f>
        <v>50.120000000000005</v>
      </c>
    </row>
    <row r="30" spans="1:9" ht="69.95" customHeight="1" thickBot="1" x14ac:dyDescent="0.3">
      <c r="A30" s="238" t="s">
        <v>126</v>
      </c>
      <c r="B30" s="242" t="s">
        <v>385</v>
      </c>
      <c r="C30" s="147" t="s">
        <v>187</v>
      </c>
      <c r="D30" s="148">
        <v>25</v>
      </c>
      <c r="E30" s="148">
        <v>25</v>
      </c>
      <c r="F30" s="148">
        <v>4.82</v>
      </c>
      <c r="G30" s="148">
        <v>0.55000000000000004</v>
      </c>
      <c r="H30" s="148">
        <v>4.95</v>
      </c>
      <c r="I30" s="148">
        <v>75.25</v>
      </c>
    </row>
    <row r="31" spans="1:9" ht="69.95" customHeight="1" thickBot="1" x14ac:dyDescent="0.75">
      <c r="A31" s="238"/>
      <c r="B31" s="242"/>
      <c r="C31" s="147" t="s">
        <v>155</v>
      </c>
      <c r="D31" s="141">
        <v>40</v>
      </c>
      <c r="E31" s="141">
        <v>28</v>
      </c>
      <c r="F31" s="141">
        <v>5.6</v>
      </c>
      <c r="G31" s="141">
        <v>2.76</v>
      </c>
      <c r="H31" s="141"/>
      <c r="I31" s="141">
        <v>47.04</v>
      </c>
    </row>
    <row r="32" spans="1:9" ht="69.95" customHeight="1" thickBot="1" x14ac:dyDescent="0.3">
      <c r="A32" s="257"/>
      <c r="B32" s="257"/>
      <c r="C32" s="147" t="s">
        <v>171</v>
      </c>
      <c r="D32" s="148">
        <v>80</v>
      </c>
      <c r="E32" s="148">
        <v>56</v>
      </c>
      <c r="F32" s="148">
        <v>1.01</v>
      </c>
      <c r="G32" s="148">
        <v>0.22</v>
      </c>
      <c r="H32" s="148">
        <v>9.1300000000000008</v>
      </c>
      <c r="I32" s="148">
        <v>44.8</v>
      </c>
    </row>
    <row r="33" spans="1:9" ht="69.95" customHeight="1" thickBot="1" x14ac:dyDescent="0.3">
      <c r="A33" s="257"/>
      <c r="B33" s="257"/>
      <c r="C33" s="147" t="s">
        <v>175</v>
      </c>
      <c r="D33" s="148">
        <v>10</v>
      </c>
      <c r="E33" s="148">
        <v>8</v>
      </c>
      <c r="F33" s="148">
        <v>0.11</v>
      </c>
      <c r="G33" s="148"/>
      <c r="H33" s="148">
        <v>0.73</v>
      </c>
      <c r="I33" s="148">
        <v>3.3</v>
      </c>
    </row>
    <row r="34" spans="1:9" ht="69.95" customHeight="1" thickBot="1" x14ac:dyDescent="0.75">
      <c r="A34" s="257"/>
      <c r="B34" s="257"/>
      <c r="C34" s="147" t="s">
        <v>188</v>
      </c>
      <c r="D34" s="141">
        <v>5</v>
      </c>
      <c r="E34" s="141">
        <v>5</v>
      </c>
      <c r="F34" s="141">
        <v>0.13</v>
      </c>
      <c r="G34" s="141">
        <v>0.75</v>
      </c>
      <c r="H34" s="141">
        <v>0.18</v>
      </c>
      <c r="I34" s="141">
        <v>8</v>
      </c>
    </row>
    <row r="35" spans="1:9" ht="69.95" customHeight="1" thickBot="1" x14ac:dyDescent="0.3">
      <c r="A35" s="257"/>
      <c r="B35" s="257"/>
      <c r="C35" s="147" t="s">
        <v>173</v>
      </c>
      <c r="D35" s="148">
        <v>20</v>
      </c>
      <c r="E35" s="148">
        <v>16</v>
      </c>
      <c r="F35" s="148">
        <v>0.04</v>
      </c>
      <c r="G35" s="148"/>
      <c r="H35" s="148">
        <v>1.1000000000000001</v>
      </c>
      <c r="I35" s="148">
        <v>5</v>
      </c>
    </row>
    <row r="36" spans="1:9" ht="69.95" customHeight="1" thickBot="1" x14ac:dyDescent="0.75">
      <c r="A36" s="237"/>
      <c r="B36" s="237"/>
      <c r="C36" s="237"/>
      <c r="D36" s="237"/>
      <c r="E36" s="237"/>
      <c r="F36" s="143">
        <f>SUM(F30:F35)</f>
        <v>11.709999999999999</v>
      </c>
      <c r="G36" s="143">
        <f>SUM(G30:G35)</f>
        <v>4.2799999999999994</v>
      </c>
      <c r="H36" s="143">
        <f>SUM(H30:H35)</f>
        <v>16.090000000000003</v>
      </c>
      <c r="I36" s="143">
        <f>SUM(I30:I35)</f>
        <v>183.39</v>
      </c>
    </row>
    <row r="37" spans="1:9" ht="69.95" customHeight="1" thickBot="1" x14ac:dyDescent="0.75">
      <c r="A37" s="243" t="s">
        <v>134</v>
      </c>
      <c r="B37" s="240" t="s">
        <v>311</v>
      </c>
      <c r="C37" s="140" t="s">
        <v>47</v>
      </c>
      <c r="D37" s="141">
        <v>77</v>
      </c>
      <c r="E37" s="141">
        <v>77</v>
      </c>
      <c r="F37" s="141">
        <v>15.4</v>
      </c>
      <c r="G37" s="141">
        <v>7.54</v>
      </c>
      <c r="H37" s="141"/>
      <c r="I37" s="141">
        <v>129.36000000000001</v>
      </c>
    </row>
    <row r="38" spans="1:9" ht="69.95" customHeight="1" thickBot="1" x14ac:dyDescent="0.75">
      <c r="A38" s="243"/>
      <c r="B38" s="240"/>
      <c r="C38" s="140" t="s">
        <v>77</v>
      </c>
      <c r="D38" s="141">
        <v>3</v>
      </c>
      <c r="E38" s="141">
        <v>3</v>
      </c>
      <c r="F38" s="141">
        <v>0.01</v>
      </c>
      <c r="G38" s="141">
        <v>2.35</v>
      </c>
      <c r="H38" s="141">
        <v>0.01</v>
      </c>
      <c r="I38" s="141">
        <v>22.02</v>
      </c>
    </row>
    <row r="39" spans="1:9" ht="69.95" customHeight="1" thickBot="1" x14ac:dyDescent="0.75">
      <c r="A39" s="243"/>
      <c r="B39" s="240"/>
      <c r="C39" s="140" t="s">
        <v>59</v>
      </c>
      <c r="D39" s="141">
        <v>4</v>
      </c>
      <c r="E39" s="141">
        <v>3.48</v>
      </c>
      <c r="F39" s="141">
        <v>0.64</v>
      </c>
      <c r="G39" s="141">
        <v>1.03</v>
      </c>
      <c r="H39" s="141">
        <v>0.01</v>
      </c>
      <c r="I39" s="141">
        <v>11.5</v>
      </c>
    </row>
    <row r="40" spans="1:9" ht="69.95" customHeight="1" thickBot="1" x14ac:dyDescent="0.3">
      <c r="A40" s="243"/>
      <c r="B40" s="240"/>
      <c r="C40" s="151" t="s">
        <v>191</v>
      </c>
      <c r="D40" s="148">
        <v>2</v>
      </c>
      <c r="E40" s="148">
        <v>2</v>
      </c>
      <c r="F40" s="148"/>
      <c r="G40" s="148">
        <v>1.88</v>
      </c>
      <c r="H40" s="148"/>
      <c r="I40" s="148">
        <v>17.46</v>
      </c>
    </row>
    <row r="41" spans="1:9" ht="69.95" customHeight="1" thickBot="1" x14ac:dyDescent="0.3">
      <c r="A41" s="243"/>
      <c r="B41" s="240"/>
      <c r="C41" s="147" t="s">
        <v>184</v>
      </c>
      <c r="D41" s="152">
        <v>5</v>
      </c>
      <c r="E41" s="152">
        <v>5</v>
      </c>
      <c r="F41" s="152">
        <v>0.13</v>
      </c>
      <c r="G41" s="152">
        <v>0.75</v>
      </c>
      <c r="H41" s="152">
        <v>0.18</v>
      </c>
      <c r="I41" s="152">
        <v>8</v>
      </c>
    </row>
    <row r="42" spans="1:9" ht="69.95" customHeight="1" thickBot="1" x14ac:dyDescent="0.75">
      <c r="A42" s="243"/>
      <c r="B42" s="240"/>
      <c r="C42" s="140" t="s">
        <v>76</v>
      </c>
      <c r="D42" s="141">
        <v>15</v>
      </c>
      <c r="E42" s="141">
        <v>15</v>
      </c>
      <c r="F42" s="141">
        <v>0.82</v>
      </c>
      <c r="G42" s="167">
        <v>0.12</v>
      </c>
      <c r="H42" s="141">
        <v>9.24</v>
      </c>
      <c r="I42" s="141">
        <v>42.38</v>
      </c>
    </row>
    <row r="43" spans="1:9" ht="69.95" customHeight="1" thickBot="1" x14ac:dyDescent="0.75">
      <c r="A43" s="243"/>
      <c r="B43" s="240"/>
      <c r="C43" s="140" t="s">
        <v>46</v>
      </c>
      <c r="D43" s="141">
        <v>20</v>
      </c>
      <c r="E43" s="141">
        <v>16</v>
      </c>
      <c r="F43" s="141">
        <v>0.04</v>
      </c>
      <c r="G43" s="141"/>
      <c r="H43" s="141">
        <v>1.1599999999999999</v>
      </c>
      <c r="I43" s="141">
        <v>5.4</v>
      </c>
    </row>
    <row r="44" spans="1:9" ht="69.95" customHeight="1" thickBot="1" x14ac:dyDescent="0.75">
      <c r="A44" s="243"/>
      <c r="B44" s="240"/>
      <c r="C44" s="140" t="s">
        <v>64</v>
      </c>
      <c r="D44" s="141">
        <v>15</v>
      </c>
      <c r="E44" s="141">
        <v>12</v>
      </c>
      <c r="F44" s="141">
        <v>0.16</v>
      </c>
      <c r="G44" s="141"/>
      <c r="H44" s="141">
        <v>1.1000000000000001</v>
      </c>
      <c r="I44" s="141">
        <v>4.95</v>
      </c>
    </row>
    <row r="45" spans="1:9" ht="69.95" customHeight="1" thickBot="1" x14ac:dyDescent="0.75">
      <c r="A45" s="243"/>
      <c r="B45" s="240"/>
      <c r="C45" s="140" t="s">
        <v>28</v>
      </c>
      <c r="D45" s="141">
        <v>3</v>
      </c>
      <c r="E45" s="141">
        <v>3</v>
      </c>
      <c r="F45" s="141">
        <v>0.3</v>
      </c>
      <c r="G45" s="141">
        <v>0.04</v>
      </c>
      <c r="H45" s="141">
        <v>2.13</v>
      </c>
      <c r="I45" s="141">
        <v>10</v>
      </c>
    </row>
    <row r="46" spans="1:9" ht="69.95" customHeight="1" thickBot="1" x14ac:dyDescent="0.75">
      <c r="A46" s="243"/>
      <c r="B46" s="240"/>
      <c r="C46" s="140" t="s">
        <v>74</v>
      </c>
      <c r="D46" s="141">
        <v>5</v>
      </c>
      <c r="E46" s="141">
        <v>5</v>
      </c>
      <c r="F46" s="141">
        <v>0.2</v>
      </c>
      <c r="G46" s="141"/>
      <c r="H46" s="141">
        <v>0.97</v>
      </c>
      <c r="I46" s="141">
        <v>4.8</v>
      </c>
    </row>
    <row r="47" spans="1:9" ht="69.95" customHeight="1" thickBot="1" x14ac:dyDescent="0.75">
      <c r="A47" s="237"/>
      <c r="B47" s="237"/>
      <c r="C47" s="237"/>
      <c r="D47" s="237"/>
      <c r="E47" s="237"/>
      <c r="F47" s="143">
        <f>SUM(F37:F46)</f>
        <v>17.7</v>
      </c>
      <c r="G47" s="143">
        <f>SUM(G37:G46)</f>
        <v>13.709999999999999</v>
      </c>
      <c r="H47" s="143">
        <f>SUM(H37:H46)</f>
        <v>14.799999999999999</v>
      </c>
      <c r="I47" s="143">
        <f>SUM(I37:I46)</f>
        <v>255.87000000000003</v>
      </c>
    </row>
    <row r="48" spans="1:9" ht="69.95" customHeight="1" thickBot="1" x14ac:dyDescent="0.75">
      <c r="A48" s="243" t="s">
        <v>48</v>
      </c>
      <c r="B48" s="242">
        <v>200</v>
      </c>
      <c r="C48" s="140" t="s">
        <v>413</v>
      </c>
      <c r="D48" s="141">
        <v>9</v>
      </c>
      <c r="E48" s="141">
        <v>9</v>
      </c>
      <c r="F48" s="141">
        <v>0.2</v>
      </c>
      <c r="G48" s="141"/>
      <c r="H48" s="141">
        <v>4.32</v>
      </c>
      <c r="I48" s="141">
        <v>17.91</v>
      </c>
    </row>
    <row r="49" spans="1:9" ht="69.95" customHeight="1" thickBot="1" x14ac:dyDescent="0.75">
      <c r="A49" s="243"/>
      <c r="B49" s="242"/>
      <c r="C49" s="140" t="s">
        <v>14</v>
      </c>
      <c r="D49" s="148">
        <v>12</v>
      </c>
      <c r="E49" s="148">
        <v>12</v>
      </c>
      <c r="F49" s="148"/>
      <c r="G49" s="148"/>
      <c r="H49" s="148">
        <v>11.4</v>
      </c>
      <c r="I49" s="148">
        <v>46.8</v>
      </c>
    </row>
    <row r="50" spans="1:9" ht="69.95" customHeight="1" thickBot="1" x14ac:dyDescent="0.75">
      <c r="A50" s="237"/>
      <c r="B50" s="237"/>
      <c r="C50" s="237"/>
      <c r="D50" s="237"/>
      <c r="E50" s="237"/>
      <c r="F50" s="143">
        <f>SUM(F48:F49)</f>
        <v>0.2</v>
      </c>
      <c r="G50" s="143">
        <f>SUM(G48:G49)</f>
        <v>0</v>
      </c>
      <c r="H50" s="143">
        <f>SUM(H48:H49)</f>
        <v>15.72</v>
      </c>
      <c r="I50" s="143">
        <f>SUM(I48:I49)</f>
        <v>64.709999999999994</v>
      </c>
    </row>
    <row r="51" spans="1:9" ht="69.95" customHeight="1" thickBot="1" x14ac:dyDescent="0.75">
      <c r="A51" s="144" t="s">
        <v>49</v>
      </c>
      <c r="B51" s="137">
        <v>35</v>
      </c>
      <c r="C51" s="140" t="s">
        <v>26</v>
      </c>
      <c r="D51" s="141">
        <v>35</v>
      </c>
      <c r="E51" s="141">
        <v>35</v>
      </c>
      <c r="F51" s="141">
        <v>1.82</v>
      </c>
      <c r="G51" s="141">
        <v>0.42</v>
      </c>
      <c r="H51" s="141">
        <v>15.48</v>
      </c>
      <c r="I51" s="141">
        <v>74.900000000000006</v>
      </c>
    </row>
    <row r="52" spans="1:9" ht="69.95" customHeight="1" thickBot="1" x14ac:dyDescent="0.75">
      <c r="A52" s="233" t="s">
        <v>30</v>
      </c>
      <c r="B52" s="233"/>
      <c r="C52" s="233"/>
      <c r="D52" s="233"/>
      <c r="E52" s="233"/>
      <c r="F52" s="143">
        <f>F29+F36+F47+F50+F51</f>
        <v>31.81</v>
      </c>
      <c r="G52" s="143">
        <f>G29+G36+G47+G51</f>
        <v>22.22</v>
      </c>
      <c r="H52" s="143">
        <f>H29+H36+H47+H50+H51</f>
        <v>65.08</v>
      </c>
      <c r="I52" s="143">
        <f>I29+I36+I47+I50+I51</f>
        <v>628.99</v>
      </c>
    </row>
    <row r="53" spans="1:9" ht="69.95" customHeight="1" thickBot="1" x14ac:dyDescent="0.75">
      <c r="A53" s="233" t="s">
        <v>27</v>
      </c>
      <c r="B53" s="233"/>
      <c r="C53" s="233"/>
      <c r="D53" s="233"/>
      <c r="E53" s="233"/>
      <c r="F53" s="233"/>
      <c r="G53" s="233"/>
      <c r="H53" s="233"/>
      <c r="I53" s="233"/>
    </row>
    <row r="54" spans="1:9" ht="69.95" customHeight="1" thickBot="1" x14ac:dyDescent="0.3">
      <c r="A54" s="238" t="s">
        <v>387</v>
      </c>
      <c r="B54" s="242" t="s">
        <v>399</v>
      </c>
      <c r="C54" s="147" t="s">
        <v>404</v>
      </c>
      <c r="D54" s="148">
        <v>40</v>
      </c>
      <c r="E54" s="148">
        <v>40</v>
      </c>
      <c r="F54" s="148">
        <v>0.28000000000000003</v>
      </c>
      <c r="G54" s="148"/>
      <c r="H54" s="148">
        <v>1.08</v>
      </c>
      <c r="I54" s="148">
        <v>5.6</v>
      </c>
    </row>
    <row r="55" spans="1:9" ht="69.95" customHeight="1" thickBot="1" x14ac:dyDescent="0.75">
      <c r="A55" s="257"/>
      <c r="B55" s="257"/>
      <c r="C55" s="147" t="s">
        <v>142</v>
      </c>
      <c r="D55" s="141">
        <v>4</v>
      </c>
      <c r="E55" s="141">
        <v>4</v>
      </c>
      <c r="F55" s="141">
        <v>0.01</v>
      </c>
      <c r="G55" s="141">
        <v>3.14</v>
      </c>
      <c r="H55" s="141">
        <v>0.02</v>
      </c>
      <c r="I55" s="141">
        <v>29.36</v>
      </c>
    </row>
    <row r="56" spans="1:9" ht="69.95" customHeight="1" thickBot="1" x14ac:dyDescent="0.3">
      <c r="A56" s="257"/>
      <c r="B56" s="257"/>
      <c r="C56" s="147" t="s">
        <v>205</v>
      </c>
      <c r="D56" s="148">
        <v>5</v>
      </c>
      <c r="E56" s="148">
        <v>4.25</v>
      </c>
      <c r="F56" s="148">
        <v>0.62</v>
      </c>
      <c r="G56" s="148">
        <v>1.25</v>
      </c>
      <c r="H56" s="148">
        <v>0.02</v>
      </c>
      <c r="I56" s="148">
        <v>14.11</v>
      </c>
    </row>
    <row r="57" spans="1:9" ht="69.95" customHeight="1" thickBot="1" x14ac:dyDescent="0.3">
      <c r="A57" s="257"/>
      <c r="B57" s="257"/>
      <c r="C57" s="147" t="s">
        <v>195</v>
      </c>
      <c r="D57" s="148">
        <v>2</v>
      </c>
      <c r="E57" s="148">
        <v>2</v>
      </c>
      <c r="F57" s="148"/>
      <c r="G57" s="148">
        <v>1.88</v>
      </c>
      <c r="H57" s="148"/>
      <c r="I57" s="148">
        <v>17.46</v>
      </c>
    </row>
    <row r="58" spans="1:9" ht="69.95" customHeight="1" thickBot="1" x14ac:dyDescent="0.3">
      <c r="A58" s="257"/>
      <c r="B58" s="257"/>
      <c r="C58" s="147" t="s">
        <v>137</v>
      </c>
      <c r="D58" s="148">
        <v>30</v>
      </c>
      <c r="E58" s="148">
        <v>30</v>
      </c>
      <c r="F58" s="148">
        <v>0.84</v>
      </c>
      <c r="G58" s="148">
        <v>0.96</v>
      </c>
      <c r="H58" s="148">
        <v>1.41</v>
      </c>
      <c r="I58" s="148">
        <v>17.7</v>
      </c>
    </row>
    <row r="59" spans="1:9" ht="69.95" customHeight="1" thickBot="1" x14ac:dyDescent="0.3">
      <c r="A59" s="257"/>
      <c r="B59" s="257"/>
      <c r="C59" s="147" t="s">
        <v>154</v>
      </c>
      <c r="D59" s="148">
        <v>200</v>
      </c>
      <c r="E59" s="148">
        <v>140</v>
      </c>
      <c r="F59" s="148">
        <v>2.52</v>
      </c>
      <c r="G59" s="148">
        <v>0.55000000000000004</v>
      </c>
      <c r="H59" s="148">
        <v>22.82</v>
      </c>
      <c r="I59" s="148">
        <v>112</v>
      </c>
    </row>
    <row r="60" spans="1:9" ht="69.95" customHeight="1" thickBot="1" x14ac:dyDescent="0.75">
      <c r="A60" s="237"/>
      <c r="B60" s="237"/>
      <c r="C60" s="237"/>
      <c r="D60" s="237"/>
      <c r="E60" s="237"/>
      <c r="F60" s="143">
        <f>SUM(F54:F59)</f>
        <v>4.2699999999999996</v>
      </c>
      <c r="G60" s="143">
        <f>SUM(G54:G59)</f>
        <v>7.78</v>
      </c>
      <c r="H60" s="143">
        <f>SUM(H54:H59)</f>
        <v>25.35</v>
      </c>
      <c r="I60" s="143">
        <f>SUM(I54:I59)</f>
        <v>196.23000000000002</v>
      </c>
    </row>
    <row r="61" spans="1:9" ht="69.95" customHeight="1" thickBot="1" x14ac:dyDescent="0.75">
      <c r="A61" s="277" t="s">
        <v>61</v>
      </c>
      <c r="B61" s="280">
        <v>200</v>
      </c>
      <c r="C61" s="150" t="s">
        <v>145</v>
      </c>
      <c r="D61" s="141">
        <v>1</v>
      </c>
      <c r="E61" s="141">
        <v>1</v>
      </c>
      <c r="F61" s="141">
        <v>0.04</v>
      </c>
      <c r="G61" s="141"/>
      <c r="H61" s="141">
        <v>0.65</v>
      </c>
      <c r="I61" s="141">
        <v>2.94</v>
      </c>
    </row>
    <row r="62" spans="1:9" ht="69.95" customHeight="1" thickBot="1" x14ac:dyDescent="0.3">
      <c r="A62" s="281"/>
      <c r="B62" s="281"/>
      <c r="C62" s="151" t="s">
        <v>140</v>
      </c>
      <c r="D62" s="152">
        <v>10</v>
      </c>
      <c r="E62" s="152">
        <v>10</v>
      </c>
      <c r="F62" s="152"/>
      <c r="G62" s="152"/>
      <c r="H62" s="152">
        <v>9.98</v>
      </c>
      <c r="I62" s="152">
        <v>94.7</v>
      </c>
    </row>
    <row r="63" spans="1:9" ht="69.95" customHeight="1" thickBot="1" x14ac:dyDescent="0.3">
      <c r="A63" s="282"/>
      <c r="B63" s="282"/>
      <c r="C63" s="151" t="s">
        <v>137</v>
      </c>
      <c r="D63" s="152">
        <v>100</v>
      </c>
      <c r="E63" s="152">
        <v>100</v>
      </c>
      <c r="F63" s="152">
        <v>2.8</v>
      </c>
      <c r="G63" s="152">
        <v>3.2</v>
      </c>
      <c r="H63" s="152">
        <v>4.7</v>
      </c>
      <c r="I63" s="152">
        <v>59</v>
      </c>
    </row>
    <row r="64" spans="1:9" ht="69.95" customHeight="1" thickBot="1" x14ac:dyDescent="0.75">
      <c r="A64" s="287"/>
      <c r="B64" s="245"/>
      <c r="C64" s="245"/>
      <c r="D64" s="245"/>
      <c r="E64" s="246"/>
      <c r="F64" s="143">
        <f>SUM(F61:F63)</f>
        <v>2.84</v>
      </c>
      <c r="G64" s="143">
        <f>SUM(G61:G63)</f>
        <v>3.2</v>
      </c>
      <c r="H64" s="143">
        <f>SUM(H61:H63)</f>
        <v>15.330000000000002</v>
      </c>
      <c r="I64" s="143">
        <f>SUM(I61:I63)</f>
        <v>156.63999999999999</v>
      </c>
    </row>
    <row r="65" spans="1:9" ht="69.95" customHeight="1" thickBot="1" x14ac:dyDescent="0.75">
      <c r="A65" s="168" t="s">
        <v>117</v>
      </c>
      <c r="B65" s="169">
        <v>15</v>
      </c>
      <c r="C65" s="149" t="s">
        <v>117</v>
      </c>
      <c r="D65" s="158">
        <v>15</v>
      </c>
      <c r="E65" s="158">
        <v>15</v>
      </c>
      <c r="F65" s="141">
        <v>1.26</v>
      </c>
      <c r="G65" s="141">
        <v>1.82</v>
      </c>
      <c r="H65" s="141">
        <v>11.02</v>
      </c>
      <c r="I65" s="141">
        <v>66.81</v>
      </c>
    </row>
    <row r="66" spans="1:9" ht="69.95" customHeight="1" thickBot="1" x14ac:dyDescent="0.75">
      <c r="A66" s="233" t="s">
        <v>32</v>
      </c>
      <c r="B66" s="233"/>
      <c r="C66" s="233"/>
      <c r="D66" s="233"/>
      <c r="E66" s="233"/>
      <c r="F66" s="143">
        <f>F60+F64+F65</f>
        <v>8.3699999999999992</v>
      </c>
      <c r="G66" s="143">
        <f t="shared" ref="G66:I66" si="0">G60+G64+G65</f>
        <v>12.8</v>
      </c>
      <c r="H66" s="143">
        <f t="shared" si="0"/>
        <v>51.7</v>
      </c>
      <c r="I66" s="143">
        <f t="shared" si="0"/>
        <v>419.68</v>
      </c>
    </row>
    <row r="67" spans="1:9" ht="69.95" customHeight="1" thickBot="1" x14ac:dyDescent="0.75">
      <c r="A67" s="233" t="s">
        <v>33</v>
      </c>
      <c r="B67" s="233"/>
      <c r="C67" s="233"/>
      <c r="D67" s="233"/>
      <c r="E67" s="233"/>
      <c r="F67" s="143">
        <f>F22+F23+F52+F66</f>
        <v>54.059999999999995</v>
      </c>
      <c r="G67" s="143">
        <f>G22+G23+G52+G66</f>
        <v>53.959999999999994</v>
      </c>
      <c r="H67" s="143">
        <f>H22+H23+H52+H66</f>
        <v>188.91999999999996</v>
      </c>
      <c r="I67" s="143">
        <f>I22+I24+I52+I66</f>
        <v>1602.73</v>
      </c>
    </row>
    <row r="68" spans="1:9" ht="69.95" customHeight="1" x14ac:dyDescent="0.25">
      <c r="A68" s="17"/>
      <c r="B68" s="17"/>
      <c r="C68" s="18"/>
      <c r="D68" s="19"/>
      <c r="E68" s="19"/>
      <c r="F68" s="19"/>
      <c r="G68" s="19"/>
      <c r="H68" s="19"/>
      <c r="I68" s="19"/>
    </row>
  </sheetData>
  <mergeCells count="36">
    <mergeCell ref="A50:E50"/>
    <mergeCell ref="A17:E17"/>
    <mergeCell ref="A6:I6"/>
    <mergeCell ref="A8:I8"/>
    <mergeCell ref="A9:A12"/>
    <mergeCell ref="B9:B12"/>
    <mergeCell ref="A13:E13"/>
    <mergeCell ref="A14:A16"/>
    <mergeCell ref="B14:B16"/>
    <mergeCell ref="A18:A20"/>
    <mergeCell ref="B18:B20"/>
    <mergeCell ref="A21:E21"/>
    <mergeCell ref="A22:E22"/>
    <mergeCell ref="A23:I23"/>
    <mergeCell ref="A37:A46"/>
    <mergeCell ref="B37:B46"/>
    <mergeCell ref="A36:E36"/>
    <mergeCell ref="A47:E47"/>
    <mergeCell ref="A48:A49"/>
    <mergeCell ref="B48:B49"/>
    <mergeCell ref="A25:I25"/>
    <mergeCell ref="A26:A28"/>
    <mergeCell ref="B26:B28"/>
    <mergeCell ref="A29:E29"/>
    <mergeCell ref="A30:A35"/>
    <mergeCell ref="B30:B35"/>
    <mergeCell ref="A52:E52"/>
    <mergeCell ref="A66:E66"/>
    <mergeCell ref="A67:E67"/>
    <mergeCell ref="A60:E60"/>
    <mergeCell ref="A53:I53"/>
    <mergeCell ref="A54:A59"/>
    <mergeCell ref="B54:B59"/>
    <mergeCell ref="A64:E64"/>
    <mergeCell ref="A61:A63"/>
    <mergeCell ref="B61:B63"/>
  </mergeCells>
  <pageMargins left="0.7" right="0.7" top="0.75" bottom="0.75" header="0.3" footer="0.3"/>
  <pageSetup paperSize="9" scale="16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66"/>
  <sheetViews>
    <sheetView view="pageBreakPreview" zoomScale="26" zoomScaleNormal="48" zoomScaleSheetLayoutView="26" workbookViewId="0">
      <selection activeCell="A12" sqref="A12:E12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50.7109375" style="4" customWidth="1"/>
  </cols>
  <sheetData>
    <row r="3" spans="1:10" ht="61.5" x14ac:dyDescent="0.7">
      <c r="A3" s="156"/>
      <c r="B3" s="132"/>
      <c r="C3" s="132" t="s">
        <v>334</v>
      </c>
      <c r="D3" s="133"/>
      <c r="E3" s="133"/>
      <c r="F3" s="133"/>
      <c r="G3" s="133"/>
      <c r="H3" s="133"/>
      <c r="I3" s="157" t="s">
        <v>317</v>
      </c>
    </row>
    <row r="4" spans="1:10" ht="62.25" thickBot="1" x14ac:dyDescent="0.75">
      <c r="A4" s="156"/>
      <c r="B4" s="132" t="s">
        <v>220</v>
      </c>
      <c r="C4" s="136" t="s">
        <v>351</v>
      </c>
      <c r="D4" s="133"/>
      <c r="E4" s="133"/>
      <c r="F4" s="133"/>
      <c r="G4" s="133"/>
      <c r="H4" s="133" t="s">
        <v>408</v>
      </c>
      <c r="I4" s="133"/>
      <c r="J4" s="4"/>
    </row>
    <row r="5" spans="1:10" ht="110.1" customHeight="1" thickBot="1" x14ac:dyDescent="0.3">
      <c r="A5" s="137" t="s">
        <v>0</v>
      </c>
      <c r="B5" s="137" t="s">
        <v>1</v>
      </c>
      <c r="C5" s="137" t="s">
        <v>2</v>
      </c>
      <c r="D5" s="137" t="s">
        <v>3</v>
      </c>
      <c r="E5" s="137" t="s">
        <v>4</v>
      </c>
      <c r="F5" s="137" t="s">
        <v>5</v>
      </c>
      <c r="G5" s="137" t="s">
        <v>6</v>
      </c>
      <c r="H5" s="137" t="s">
        <v>7</v>
      </c>
      <c r="I5" s="138" t="s">
        <v>8</v>
      </c>
    </row>
    <row r="6" spans="1:10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10" ht="69.95" customHeight="1" thickBot="1" x14ac:dyDescent="0.3">
      <c r="A7" s="162" t="s">
        <v>146</v>
      </c>
      <c r="B7" s="138">
        <v>90</v>
      </c>
      <c r="C7" s="147" t="s">
        <v>146</v>
      </c>
      <c r="D7" s="148">
        <v>90</v>
      </c>
      <c r="E7" s="148">
        <v>90</v>
      </c>
      <c r="F7" s="148">
        <v>0.64</v>
      </c>
      <c r="G7" s="148"/>
      <c r="H7" s="148">
        <v>10.52</v>
      </c>
      <c r="I7" s="148">
        <v>61.42</v>
      </c>
    </row>
    <row r="8" spans="1:10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10" ht="69.95" customHeight="1" thickBot="1" x14ac:dyDescent="0.75">
      <c r="A9" s="259" t="s">
        <v>69</v>
      </c>
      <c r="B9" s="242">
        <v>80</v>
      </c>
      <c r="C9" s="140" t="s">
        <v>70</v>
      </c>
      <c r="D9" s="141">
        <v>40</v>
      </c>
      <c r="E9" s="141">
        <v>34.799999999999997</v>
      </c>
      <c r="F9" s="141">
        <v>5.08</v>
      </c>
      <c r="G9" s="141">
        <v>10.3</v>
      </c>
      <c r="H9" s="141">
        <v>0.17</v>
      </c>
      <c r="I9" s="141">
        <v>115</v>
      </c>
    </row>
    <row r="10" spans="1:10" ht="69.95" customHeight="1" thickBot="1" x14ac:dyDescent="0.75">
      <c r="A10" s="259"/>
      <c r="B10" s="242"/>
      <c r="C10" s="140" t="s">
        <v>24</v>
      </c>
      <c r="D10" s="141">
        <v>50</v>
      </c>
      <c r="E10" s="141">
        <v>50</v>
      </c>
      <c r="F10" s="141">
        <v>1.4</v>
      </c>
      <c r="G10" s="141">
        <v>1.6</v>
      </c>
      <c r="H10" s="141">
        <v>2.35</v>
      </c>
      <c r="I10" s="141">
        <v>29</v>
      </c>
    </row>
    <row r="11" spans="1:10" ht="69.95" customHeight="1" thickBot="1" x14ac:dyDescent="0.75">
      <c r="A11" s="259"/>
      <c r="B11" s="242"/>
      <c r="C11" s="140" t="s">
        <v>11</v>
      </c>
      <c r="D11" s="141">
        <v>3</v>
      </c>
      <c r="E11" s="141">
        <v>3</v>
      </c>
      <c r="F11" s="141">
        <v>0.01</v>
      </c>
      <c r="G11" s="141">
        <v>2.35</v>
      </c>
      <c r="H11" s="141">
        <v>0.01</v>
      </c>
      <c r="I11" s="141">
        <v>22.02</v>
      </c>
    </row>
    <row r="12" spans="1:10" ht="69.95" customHeight="1" thickBot="1" x14ac:dyDescent="0.75">
      <c r="A12" s="237"/>
      <c r="B12" s="237"/>
      <c r="C12" s="237"/>
      <c r="D12" s="237"/>
      <c r="E12" s="237"/>
      <c r="F12" s="143">
        <f>SUM(F9:F11)</f>
        <v>6.49</v>
      </c>
      <c r="G12" s="143">
        <f>SUM(G9:G11)</f>
        <v>14.25</v>
      </c>
      <c r="H12" s="143">
        <f>SUM(H9:H11)</f>
        <v>2.5299999999999998</v>
      </c>
      <c r="I12" s="143">
        <f>SUM(I9:I11)</f>
        <v>166.02</v>
      </c>
    </row>
    <row r="13" spans="1:10" ht="69.95" customHeight="1" thickBot="1" x14ac:dyDescent="0.3">
      <c r="A13" s="277" t="s">
        <v>151</v>
      </c>
      <c r="B13" s="240" t="s">
        <v>356</v>
      </c>
      <c r="C13" s="150" t="s">
        <v>51</v>
      </c>
      <c r="D13" s="158">
        <v>25</v>
      </c>
      <c r="E13" s="158">
        <v>25</v>
      </c>
      <c r="F13" s="158">
        <v>1.77</v>
      </c>
      <c r="G13" s="158">
        <v>0.27</v>
      </c>
      <c r="H13" s="158">
        <v>11.6</v>
      </c>
      <c r="I13" s="158">
        <v>57.25</v>
      </c>
    </row>
    <row r="14" spans="1:10" ht="69.95" customHeight="1" thickBot="1" x14ac:dyDescent="0.75">
      <c r="A14" s="282"/>
      <c r="B14" s="233"/>
      <c r="C14" s="151" t="s">
        <v>149</v>
      </c>
      <c r="D14" s="141">
        <v>6</v>
      </c>
      <c r="E14" s="141">
        <v>6</v>
      </c>
      <c r="F14" s="141">
        <v>0.02</v>
      </c>
      <c r="G14" s="141">
        <v>4.71</v>
      </c>
      <c r="H14" s="141">
        <v>0.03</v>
      </c>
      <c r="I14" s="141">
        <v>44.04</v>
      </c>
    </row>
    <row r="15" spans="1:10" ht="69.95" customHeight="1" thickBot="1" x14ac:dyDescent="0.75">
      <c r="A15" s="255"/>
      <c r="B15" s="256"/>
      <c r="C15" s="256"/>
      <c r="D15" s="256"/>
      <c r="E15" s="276"/>
      <c r="F15" s="143">
        <f>SUM(F13:F14)</f>
        <v>1.79</v>
      </c>
      <c r="G15" s="143">
        <f>SUM(G13:G14)</f>
        <v>4.9800000000000004</v>
      </c>
      <c r="H15" s="143">
        <f>SUM(H13:H14)</f>
        <v>11.629999999999999</v>
      </c>
      <c r="I15" s="143">
        <f>SUM(I13:I14)</f>
        <v>101.28999999999999</v>
      </c>
    </row>
    <row r="16" spans="1:10" ht="69.95" customHeight="1" thickBot="1" x14ac:dyDescent="0.75">
      <c r="A16" s="259" t="s">
        <v>53</v>
      </c>
      <c r="B16" s="242">
        <v>150</v>
      </c>
      <c r="C16" s="140" t="s">
        <v>42</v>
      </c>
      <c r="D16" s="141">
        <v>1</v>
      </c>
      <c r="E16" s="141">
        <v>1</v>
      </c>
      <c r="F16" s="141"/>
      <c r="G16" s="141"/>
      <c r="H16" s="141">
        <v>0.64</v>
      </c>
      <c r="I16" s="141">
        <v>2.94</v>
      </c>
    </row>
    <row r="17" spans="1:9" ht="69.95" customHeight="1" thickBot="1" x14ac:dyDescent="0.75">
      <c r="A17" s="259"/>
      <c r="B17" s="242"/>
      <c r="C17" s="140" t="s">
        <v>24</v>
      </c>
      <c r="D17" s="141">
        <v>100</v>
      </c>
      <c r="E17" s="141">
        <v>100</v>
      </c>
      <c r="F17" s="141">
        <v>2.8</v>
      </c>
      <c r="G17" s="141">
        <v>3.2</v>
      </c>
      <c r="H17" s="141">
        <v>4.7</v>
      </c>
      <c r="I17" s="141">
        <v>59</v>
      </c>
    </row>
    <row r="18" spans="1:9" ht="69.95" customHeight="1" thickBot="1" x14ac:dyDescent="0.75">
      <c r="A18" s="259"/>
      <c r="B18" s="242"/>
      <c r="C18" s="140" t="s">
        <v>14</v>
      </c>
      <c r="D18" s="141">
        <v>8</v>
      </c>
      <c r="E18" s="141">
        <v>8</v>
      </c>
      <c r="F18" s="141"/>
      <c r="G18" s="141"/>
      <c r="H18" s="141">
        <v>7.64</v>
      </c>
      <c r="I18" s="141">
        <v>31.2</v>
      </c>
    </row>
    <row r="19" spans="1:9" ht="69.95" customHeight="1" thickBot="1" x14ac:dyDescent="0.75">
      <c r="A19" s="237"/>
      <c r="B19" s="237"/>
      <c r="C19" s="237"/>
      <c r="D19" s="237"/>
      <c r="E19" s="237"/>
      <c r="F19" s="143">
        <f>SUM(F16:F18)</f>
        <v>2.8</v>
      </c>
      <c r="G19" s="143">
        <f>SUM(G16:G18)</f>
        <v>3.2</v>
      </c>
      <c r="H19" s="143">
        <f>SUM(H16:H18)</f>
        <v>12.98</v>
      </c>
      <c r="I19" s="143">
        <f>SUM(I16:I18)</f>
        <v>93.14</v>
      </c>
    </row>
    <row r="20" spans="1:9" ht="69.95" customHeight="1" thickBot="1" x14ac:dyDescent="0.75">
      <c r="A20" s="233" t="s">
        <v>31</v>
      </c>
      <c r="B20" s="233"/>
      <c r="C20" s="233"/>
      <c r="D20" s="233"/>
      <c r="E20" s="233"/>
      <c r="F20" s="143">
        <f>F7+F12+F15+F19</f>
        <v>11.719999999999999</v>
      </c>
      <c r="G20" s="143">
        <f>G7+G12+G15+G19</f>
        <v>22.43</v>
      </c>
      <c r="H20" s="143">
        <f>H7+H12+H15+H19</f>
        <v>37.659999999999997</v>
      </c>
      <c r="I20" s="143">
        <f>I7+I12+I15+I19</f>
        <v>421.87</v>
      </c>
    </row>
    <row r="21" spans="1:9" ht="69.95" customHeight="1" thickBot="1" x14ac:dyDescent="0.75">
      <c r="A21" s="233" t="s">
        <v>15</v>
      </c>
      <c r="B21" s="233"/>
      <c r="C21" s="233"/>
      <c r="D21" s="233"/>
      <c r="E21" s="233"/>
      <c r="F21" s="233"/>
      <c r="G21" s="233"/>
      <c r="H21" s="233"/>
      <c r="I21" s="233"/>
    </row>
    <row r="22" spans="1:9" ht="69.95" customHeight="1" thickBot="1" x14ac:dyDescent="0.3">
      <c r="A22" s="162" t="s">
        <v>153</v>
      </c>
      <c r="B22" s="166">
        <v>125</v>
      </c>
      <c r="C22" s="150" t="s">
        <v>153</v>
      </c>
      <c r="D22" s="158">
        <v>125</v>
      </c>
      <c r="E22" s="158">
        <v>125</v>
      </c>
      <c r="F22" s="158"/>
      <c r="G22" s="158"/>
      <c r="H22" s="158">
        <v>8.75</v>
      </c>
      <c r="I22" s="158">
        <v>35</v>
      </c>
    </row>
    <row r="23" spans="1:9" ht="69.95" customHeight="1" thickBot="1" x14ac:dyDescent="0.75">
      <c r="A23" s="233" t="s">
        <v>17</v>
      </c>
      <c r="B23" s="233"/>
      <c r="C23" s="233"/>
      <c r="D23" s="233"/>
      <c r="E23" s="233"/>
      <c r="F23" s="233"/>
      <c r="G23" s="233"/>
      <c r="H23" s="233"/>
      <c r="I23" s="233"/>
    </row>
    <row r="24" spans="1:9" ht="69.95" customHeight="1" thickBot="1" x14ac:dyDescent="0.3">
      <c r="A24" s="238" t="s">
        <v>226</v>
      </c>
      <c r="B24" s="242">
        <v>30</v>
      </c>
      <c r="C24" s="147" t="s">
        <v>227</v>
      </c>
      <c r="D24" s="148">
        <v>30</v>
      </c>
      <c r="E24" s="148">
        <v>27</v>
      </c>
      <c r="F24" s="148">
        <v>0.3</v>
      </c>
      <c r="G24" s="148">
        <v>0.05</v>
      </c>
      <c r="H24" s="148">
        <v>1.03</v>
      </c>
      <c r="I24" s="148">
        <v>9</v>
      </c>
    </row>
    <row r="25" spans="1:9" ht="69.95" customHeight="1" thickBot="1" x14ac:dyDescent="0.3">
      <c r="A25" s="257"/>
      <c r="B25" s="242"/>
      <c r="C25" s="147" t="s">
        <v>158</v>
      </c>
      <c r="D25" s="148">
        <v>5</v>
      </c>
      <c r="E25" s="148">
        <v>4</v>
      </c>
      <c r="F25" s="148">
        <v>0.06</v>
      </c>
      <c r="G25" s="148"/>
      <c r="H25" s="148">
        <v>0.37</v>
      </c>
      <c r="I25" s="148">
        <v>1.65</v>
      </c>
    </row>
    <row r="26" spans="1:9" ht="69.95" customHeight="1" thickBot="1" x14ac:dyDescent="0.3">
      <c r="A26" s="257"/>
      <c r="B26" s="242"/>
      <c r="C26" s="147" t="s">
        <v>195</v>
      </c>
      <c r="D26" s="148">
        <v>2</v>
      </c>
      <c r="E26" s="148">
        <v>2</v>
      </c>
      <c r="F26" s="148"/>
      <c r="G26" s="148">
        <v>1.88</v>
      </c>
      <c r="H26" s="148"/>
      <c r="I26" s="148">
        <v>17.46</v>
      </c>
    </row>
    <row r="27" spans="1:9" ht="69.95" customHeight="1" thickBot="1" x14ac:dyDescent="0.75">
      <c r="A27" s="237"/>
      <c r="B27" s="237"/>
      <c r="C27" s="237"/>
      <c r="D27" s="237"/>
      <c r="E27" s="237"/>
      <c r="F27" s="143">
        <f>SUM(F24:F26)</f>
        <v>0.36</v>
      </c>
      <c r="G27" s="143">
        <f>SUM(G24:G26)</f>
        <v>1.93</v>
      </c>
      <c r="H27" s="143">
        <f>SUM(H24:H26)</f>
        <v>1.4</v>
      </c>
      <c r="I27" s="143">
        <f>SUM(I24:I26)</f>
        <v>28.11</v>
      </c>
    </row>
    <row r="28" spans="1:9" ht="69.95" customHeight="1" thickBot="1" x14ac:dyDescent="0.3">
      <c r="A28" s="277" t="s">
        <v>425</v>
      </c>
      <c r="B28" s="280" t="s">
        <v>392</v>
      </c>
      <c r="C28" s="150" t="s">
        <v>166</v>
      </c>
      <c r="D28" s="158">
        <v>30</v>
      </c>
      <c r="E28" s="158">
        <v>24</v>
      </c>
      <c r="F28" s="158">
        <v>0.36</v>
      </c>
      <c r="G28" s="158" t="s">
        <v>139</v>
      </c>
      <c r="H28" s="158">
        <v>2.1800000000000002</v>
      </c>
      <c r="I28" s="158">
        <v>10.1</v>
      </c>
    </row>
    <row r="29" spans="1:9" ht="69.95" customHeight="1" thickBot="1" x14ac:dyDescent="0.3">
      <c r="A29" s="278"/>
      <c r="B29" s="278"/>
      <c r="C29" s="151" t="s">
        <v>154</v>
      </c>
      <c r="D29" s="152">
        <v>60</v>
      </c>
      <c r="E29" s="152">
        <v>42</v>
      </c>
      <c r="F29" s="152">
        <v>0.57999999999999996</v>
      </c>
      <c r="G29" s="152">
        <v>0.16</v>
      </c>
      <c r="H29" s="152">
        <v>6.84</v>
      </c>
      <c r="I29" s="152">
        <v>33.6</v>
      </c>
    </row>
    <row r="30" spans="1:9" ht="69.95" customHeight="1" thickBot="1" x14ac:dyDescent="0.3">
      <c r="A30" s="278"/>
      <c r="B30" s="278"/>
      <c r="C30" s="151" t="s">
        <v>202</v>
      </c>
      <c r="D30" s="152">
        <v>30</v>
      </c>
      <c r="E30" s="152">
        <v>24</v>
      </c>
      <c r="F30" s="152">
        <v>0.43</v>
      </c>
      <c r="G30" s="152">
        <v>0.02</v>
      </c>
      <c r="H30" s="152">
        <v>1.1299999999999999</v>
      </c>
      <c r="I30" s="152">
        <v>6.5</v>
      </c>
    </row>
    <row r="31" spans="1:9" ht="69.95" customHeight="1" thickBot="1" x14ac:dyDescent="0.75">
      <c r="A31" s="278"/>
      <c r="B31" s="278"/>
      <c r="C31" s="151" t="s">
        <v>155</v>
      </c>
      <c r="D31" s="141">
        <v>30</v>
      </c>
      <c r="E31" s="141">
        <v>21</v>
      </c>
      <c r="F31" s="141">
        <v>4.2</v>
      </c>
      <c r="G31" s="141">
        <v>2.0699999999999998</v>
      </c>
      <c r="H31" s="141"/>
      <c r="I31" s="141">
        <v>35.28</v>
      </c>
    </row>
    <row r="32" spans="1:9" ht="69.95" customHeight="1" thickBot="1" x14ac:dyDescent="0.3">
      <c r="A32" s="278"/>
      <c r="B32" s="278"/>
      <c r="C32" s="151" t="s">
        <v>173</v>
      </c>
      <c r="D32" s="152">
        <v>10</v>
      </c>
      <c r="E32" s="152">
        <v>8</v>
      </c>
      <c r="F32" s="152">
        <v>0.02</v>
      </c>
      <c r="G32" s="152"/>
      <c r="H32" s="152">
        <v>0.57999999999999996</v>
      </c>
      <c r="I32" s="152">
        <v>2.7</v>
      </c>
    </row>
    <row r="33" spans="1:9" ht="69.95" customHeight="1" thickBot="1" x14ac:dyDescent="0.3">
      <c r="A33" s="278"/>
      <c r="B33" s="278"/>
      <c r="C33" s="151" t="s">
        <v>158</v>
      </c>
      <c r="D33" s="152">
        <v>5</v>
      </c>
      <c r="E33" s="152">
        <v>4</v>
      </c>
      <c r="F33" s="152">
        <v>0.05</v>
      </c>
      <c r="G33" s="152"/>
      <c r="H33" s="152">
        <v>0.36</v>
      </c>
      <c r="I33" s="152">
        <v>1.65</v>
      </c>
    </row>
    <row r="34" spans="1:9" ht="69.95" customHeight="1" thickBot="1" x14ac:dyDescent="0.3">
      <c r="A34" s="278"/>
      <c r="B34" s="278"/>
      <c r="C34" s="147" t="s">
        <v>184</v>
      </c>
      <c r="D34" s="152">
        <v>5</v>
      </c>
      <c r="E34" s="152">
        <v>5</v>
      </c>
      <c r="F34" s="152">
        <v>0.13</v>
      </c>
      <c r="G34" s="152">
        <v>0.75</v>
      </c>
      <c r="H34" s="152">
        <v>0.18</v>
      </c>
      <c r="I34" s="152">
        <v>8</v>
      </c>
    </row>
    <row r="35" spans="1:9" ht="69.95" customHeight="1" thickBot="1" x14ac:dyDescent="0.3">
      <c r="A35" s="278"/>
      <c r="B35" s="278"/>
      <c r="C35" s="151" t="s">
        <v>203</v>
      </c>
      <c r="D35" s="152">
        <v>2</v>
      </c>
      <c r="E35" s="152">
        <v>2</v>
      </c>
      <c r="F35" s="152">
        <v>0.1</v>
      </c>
      <c r="G35" s="152"/>
      <c r="H35" s="152">
        <v>0.38</v>
      </c>
      <c r="I35" s="152">
        <v>1.9</v>
      </c>
    </row>
    <row r="36" spans="1:9" ht="69.95" customHeight="1" thickBot="1" x14ac:dyDescent="0.75">
      <c r="A36" s="255"/>
      <c r="B36" s="256"/>
      <c r="C36" s="256"/>
      <c r="D36" s="256"/>
      <c r="E36" s="276"/>
      <c r="F36" s="143">
        <f>SUM(F28:F35)</f>
        <v>5.8699999999999992</v>
      </c>
      <c r="G36" s="143">
        <f>SUM(G28:G35)</f>
        <v>3</v>
      </c>
      <c r="H36" s="143">
        <f>SUM(H28:H35)</f>
        <v>11.649999999999999</v>
      </c>
      <c r="I36" s="143">
        <f>SUM(I28:I35)</f>
        <v>99.730000000000018</v>
      </c>
    </row>
    <row r="37" spans="1:9" ht="69.95" customHeight="1" thickBot="1" x14ac:dyDescent="0.3">
      <c r="A37" s="238" t="s">
        <v>450</v>
      </c>
      <c r="B37" s="242" t="s">
        <v>407</v>
      </c>
      <c r="C37" s="147" t="s">
        <v>223</v>
      </c>
      <c r="D37" s="148">
        <v>35</v>
      </c>
      <c r="E37" s="148">
        <v>35</v>
      </c>
      <c r="F37" s="148">
        <v>3.25</v>
      </c>
      <c r="G37" s="148">
        <v>0.35</v>
      </c>
      <c r="H37" s="148">
        <v>24.39</v>
      </c>
      <c r="I37" s="148">
        <v>111.65</v>
      </c>
    </row>
    <row r="38" spans="1:9" ht="69.95" customHeight="1" thickBot="1" x14ac:dyDescent="0.3">
      <c r="A38" s="241"/>
      <c r="B38" s="241"/>
      <c r="C38" s="147" t="s">
        <v>149</v>
      </c>
      <c r="D38" s="148">
        <v>4</v>
      </c>
      <c r="E38" s="148">
        <v>4</v>
      </c>
      <c r="F38" s="148">
        <v>0.01</v>
      </c>
      <c r="G38" s="148">
        <v>3.14</v>
      </c>
      <c r="H38" s="148">
        <v>0.02</v>
      </c>
      <c r="I38" s="148">
        <v>29.36</v>
      </c>
    </row>
    <row r="39" spans="1:9" ht="69.95" customHeight="1" thickBot="1" x14ac:dyDescent="0.3">
      <c r="A39" s="241"/>
      <c r="B39" s="241"/>
      <c r="C39" s="147" t="s">
        <v>204</v>
      </c>
      <c r="D39" s="148">
        <v>63</v>
      </c>
      <c r="E39" s="148">
        <v>63</v>
      </c>
      <c r="F39" s="148">
        <v>12.6</v>
      </c>
      <c r="G39" s="148">
        <v>6.17</v>
      </c>
      <c r="H39" s="148"/>
      <c r="I39" s="148">
        <v>105.84</v>
      </c>
    </row>
    <row r="40" spans="1:9" ht="69.95" customHeight="1" thickBot="1" x14ac:dyDescent="0.3">
      <c r="A40" s="241"/>
      <c r="B40" s="241"/>
      <c r="C40" s="147" t="s">
        <v>172</v>
      </c>
      <c r="D40" s="148">
        <v>8</v>
      </c>
      <c r="E40" s="148">
        <v>7</v>
      </c>
      <c r="F40" s="148">
        <v>0.09</v>
      </c>
      <c r="G40" s="148"/>
      <c r="H40" s="148">
        <v>0.64</v>
      </c>
      <c r="I40" s="148">
        <v>2.9</v>
      </c>
    </row>
    <row r="41" spans="1:9" ht="69.95" customHeight="1" thickBot="1" x14ac:dyDescent="0.3">
      <c r="A41" s="241"/>
      <c r="B41" s="241"/>
      <c r="C41" s="147" t="s">
        <v>173</v>
      </c>
      <c r="D41" s="148">
        <v>20</v>
      </c>
      <c r="E41" s="148">
        <v>16</v>
      </c>
      <c r="F41" s="148">
        <v>0.04</v>
      </c>
      <c r="G41" s="148"/>
      <c r="H41" s="148">
        <v>1.1599999999999999</v>
      </c>
      <c r="I41" s="148">
        <v>5.4</v>
      </c>
    </row>
    <row r="42" spans="1:9" ht="69.95" customHeight="1" thickBot="1" x14ac:dyDescent="0.3">
      <c r="A42" s="241"/>
      <c r="B42" s="241"/>
      <c r="C42" s="147" t="s">
        <v>101</v>
      </c>
      <c r="D42" s="148">
        <v>1</v>
      </c>
      <c r="E42" s="148">
        <v>1</v>
      </c>
      <c r="F42" s="148">
        <v>0.1</v>
      </c>
      <c r="G42" s="148">
        <v>0.01</v>
      </c>
      <c r="H42" s="148">
        <v>0.71</v>
      </c>
      <c r="I42" s="148">
        <v>3.33</v>
      </c>
    </row>
    <row r="43" spans="1:9" ht="69.95" customHeight="1" thickBot="1" x14ac:dyDescent="0.3">
      <c r="A43" s="241"/>
      <c r="B43" s="241"/>
      <c r="C43" s="147" t="s">
        <v>38</v>
      </c>
      <c r="D43" s="148">
        <v>1</v>
      </c>
      <c r="E43" s="148">
        <v>1</v>
      </c>
      <c r="F43" s="148">
        <v>0.05</v>
      </c>
      <c r="G43" s="148"/>
      <c r="H43" s="148">
        <v>0.19</v>
      </c>
      <c r="I43" s="148">
        <v>1</v>
      </c>
    </row>
    <row r="44" spans="1:9" ht="69.95" customHeight="1" thickBot="1" x14ac:dyDescent="0.75">
      <c r="A44" s="255"/>
      <c r="B44" s="256"/>
      <c r="C44" s="256"/>
      <c r="D44" s="256"/>
      <c r="E44" s="276"/>
      <c r="F44" s="143">
        <f>SUM(F37:F43)</f>
        <v>16.14</v>
      </c>
      <c r="G44" s="143">
        <f>SUM(G37:G43)</f>
        <v>9.67</v>
      </c>
      <c r="H44" s="143">
        <f>SUM(H37:H43)</f>
        <v>27.110000000000003</v>
      </c>
      <c r="I44" s="143">
        <f>SUM(I37:I43)</f>
        <v>259.48</v>
      </c>
    </row>
    <row r="45" spans="1:9" ht="69.95" customHeight="1" thickBot="1" x14ac:dyDescent="0.75">
      <c r="A45" s="277" t="s">
        <v>48</v>
      </c>
      <c r="B45" s="280">
        <v>150</v>
      </c>
      <c r="C45" s="140" t="s">
        <v>413</v>
      </c>
      <c r="D45" s="141">
        <v>8</v>
      </c>
      <c r="E45" s="141">
        <v>8</v>
      </c>
      <c r="F45" s="141">
        <v>0.18</v>
      </c>
      <c r="G45" s="141"/>
      <c r="H45" s="141">
        <v>3.84</v>
      </c>
      <c r="I45" s="141">
        <v>15.92</v>
      </c>
    </row>
    <row r="46" spans="1:9" ht="69.95" customHeight="1" thickBot="1" x14ac:dyDescent="0.3">
      <c r="A46" s="279"/>
      <c r="B46" s="279"/>
      <c r="C46" s="151" t="s">
        <v>150</v>
      </c>
      <c r="D46" s="152">
        <v>10</v>
      </c>
      <c r="E46" s="152">
        <v>10</v>
      </c>
      <c r="F46" s="152"/>
      <c r="G46" s="152"/>
      <c r="H46" s="152">
        <v>9.5500000000000007</v>
      </c>
      <c r="I46" s="152">
        <v>39</v>
      </c>
    </row>
    <row r="47" spans="1:9" ht="69.95" customHeight="1" thickBot="1" x14ac:dyDescent="0.75">
      <c r="A47" s="237"/>
      <c r="B47" s="237"/>
      <c r="C47" s="237"/>
      <c r="D47" s="237"/>
      <c r="E47" s="237"/>
      <c r="F47" s="143">
        <f>SUM(F45:F46)</f>
        <v>0.18</v>
      </c>
      <c r="G47" s="143">
        <f>SUM(G45:G46)</f>
        <v>0</v>
      </c>
      <c r="H47" s="143">
        <f>SUM(H45:H46)</f>
        <v>13.39</v>
      </c>
      <c r="I47" s="143">
        <f>SUM(I45:I46)</f>
        <v>54.92</v>
      </c>
    </row>
    <row r="48" spans="1:9" ht="69.95" customHeight="1" thickBot="1" x14ac:dyDescent="0.75">
      <c r="A48" s="144" t="s">
        <v>49</v>
      </c>
      <c r="B48" s="137">
        <v>25</v>
      </c>
      <c r="C48" s="140" t="s">
        <v>26</v>
      </c>
      <c r="D48" s="141">
        <v>25</v>
      </c>
      <c r="E48" s="141">
        <v>25</v>
      </c>
      <c r="F48" s="141">
        <v>1.3</v>
      </c>
      <c r="G48" s="141">
        <v>0.3</v>
      </c>
      <c r="H48" s="141">
        <v>11.07</v>
      </c>
      <c r="I48" s="141">
        <v>53.5</v>
      </c>
    </row>
    <row r="49" spans="1:9" ht="69.95" customHeight="1" thickBot="1" x14ac:dyDescent="0.75">
      <c r="A49" s="233" t="s">
        <v>30</v>
      </c>
      <c r="B49" s="233"/>
      <c r="C49" s="233"/>
      <c r="D49" s="233"/>
      <c r="E49" s="233"/>
      <c r="F49" s="143">
        <f>F27+F36+F44+F47+F48</f>
        <v>23.85</v>
      </c>
      <c r="G49" s="143">
        <f>G27+G36+G44+G48</f>
        <v>14.9</v>
      </c>
      <c r="H49" s="143">
        <f>H27+H36+H44+H47+H48</f>
        <v>64.62</v>
      </c>
      <c r="I49" s="143">
        <f>I27+I36+I44+I47+I48</f>
        <v>495.74000000000007</v>
      </c>
    </row>
    <row r="50" spans="1:9" ht="69.95" customHeight="1" thickBot="1" x14ac:dyDescent="0.75">
      <c r="A50" s="233" t="s">
        <v>27</v>
      </c>
      <c r="B50" s="233"/>
      <c r="C50" s="233"/>
      <c r="D50" s="233"/>
      <c r="E50" s="233"/>
      <c r="F50" s="233"/>
      <c r="G50" s="233"/>
      <c r="H50" s="233"/>
      <c r="I50" s="233"/>
    </row>
    <row r="51" spans="1:9" ht="69.95" customHeight="1" thickBot="1" x14ac:dyDescent="0.3">
      <c r="A51" s="277" t="s">
        <v>375</v>
      </c>
      <c r="B51" s="280">
        <v>75</v>
      </c>
      <c r="C51" s="150" t="s">
        <v>136</v>
      </c>
      <c r="D51" s="158">
        <v>30</v>
      </c>
      <c r="E51" s="158">
        <v>30</v>
      </c>
      <c r="F51" s="158">
        <v>3</v>
      </c>
      <c r="G51" s="158">
        <v>0.4</v>
      </c>
      <c r="H51" s="158">
        <v>21.3</v>
      </c>
      <c r="I51" s="158">
        <v>100.2</v>
      </c>
    </row>
    <row r="52" spans="1:9" ht="69.95" customHeight="1" thickBot="1" x14ac:dyDescent="0.75">
      <c r="A52" s="281"/>
      <c r="B52" s="281"/>
      <c r="C52" s="151" t="s">
        <v>149</v>
      </c>
      <c r="D52" s="141">
        <v>3</v>
      </c>
      <c r="E52" s="141">
        <v>3</v>
      </c>
      <c r="F52" s="141">
        <v>0.01</v>
      </c>
      <c r="G52" s="141">
        <v>2.35</v>
      </c>
      <c r="H52" s="141">
        <v>0.01</v>
      </c>
      <c r="I52" s="141">
        <v>22.02</v>
      </c>
    </row>
    <row r="53" spans="1:9" ht="69.95" customHeight="1" thickBot="1" x14ac:dyDescent="0.3">
      <c r="A53" s="281"/>
      <c r="B53" s="281"/>
      <c r="C53" s="151" t="s">
        <v>201</v>
      </c>
      <c r="D53" s="148">
        <v>2</v>
      </c>
      <c r="E53" s="148">
        <v>2</v>
      </c>
      <c r="F53" s="148"/>
      <c r="G53" s="148">
        <v>1.88</v>
      </c>
      <c r="H53" s="148"/>
      <c r="I53" s="148">
        <v>17.46</v>
      </c>
    </row>
    <row r="54" spans="1:9" ht="69.95" customHeight="1" thickBot="1" x14ac:dyDescent="0.3">
      <c r="A54" s="281"/>
      <c r="B54" s="281"/>
      <c r="C54" s="151" t="s">
        <v>150</v>
      </c>
      <c r="D54" s="152">
        <v>3</v>
      </c>
      <c r="E54" s="152">
        <v>3</v>
      </c>
      <c r="F54" s="152"/>
      <c r="G54" s="152"/>
      <c r="H54" s="152">
        <v>2.86</v>
      </c>
      <c r="I54" s="152">
        <v>11.7</v>
      </c>
    </row>
    <row r="55" spans="1:9" ht="69.95" customHeight="1" thickBot="1" x14ac:dyDescent="0.3">
      <c r="A55" s="281"/>
      <c r="B55" s="281"/>
      <c r="C55" s="151" t="s">
        <v>137</v>
      </c>
      <c r="D55" s="152">
        <v>20</v>
      </c>
      <c r="E55" s="152">
        <v>20</v>
      </c>
      <c r="F55" s="152">
        <v>0.56000000000000005</v>
      </c>
      <c r="G55" s="152">
        <v>0.64</v>
      </c>
      <c r="H55" s="152">
        <v>0.94</v>
      </c>
      <c r="I55" s="152">
        <v>11.8</v>
      </c>
    </row>
    <row r="56" spans="1:9" ht="69.95" customHeight="1" thickBot="1" x14ac:dyDescent="0.3">
      <c r="A56" s="281"/>
      <c r="B56" s="281"/>
      <c r="C56" s="151" t="s">
        <v>138</v>
      </c>
      <c r="D56" s="152">
        <v>4</v>
      </c>
      <c r="E56" s="152">
        <v>3.48</v>
      </c>
      <c r="F56" s="152">
        <v>0.64</v>
      </c>
      <c r="G56" s="152">
        <v>1.03</v>
      </c>
      <c r="H56" s="152">
        <v>0.01</v>
      </c>
      <c r="I56" s="152">
        <v>11.5</v>
      </c>
    </row>
    <row r="57" spans="1:9" ht="69.95" customHeight="1" thickBot="1" x14ac:dyDescent="0.75">
      <c r="A57" s="281"/>
      <c r="B57" s="281"/>
      <c r="C57" s="151" t="s">
        <v>143</v>
      </c>
      <c r="D57" s="141">
        <v>2.9999999999999997E-4</v>
      </c>
      <c r="E57" s="141">
        <v>2.9999999999999997E-4</v>
      </c>
      <c r="F57" s="141"/>
      <c r="G57" s="141"/>
      <c r="H57" s="141"/>
      <c r="I57" s="141"/>
    </row>
    <row r="58" spans="1:9" ht="69.95" customHeight="1" thickBot="1" x14ac:dyDescent="0.3">
      <c r="A58" s="282"/>
      <c r="B58" s="282"/>
      <c r="C58" s="151" t="s">
        <v>202</v>
      </c>
      <c r="D58" s="152">
        <v>75</v>
      </c>
      <c r="E58" s="152">
        <v>60</v>
      </c>
      <c r="F58" s="152">
        <v>1.08</v>
      </c>
      <c r="G58" s="152">
        <v>0.06</v>
      </c>
      <c r="H58" s="152">
        <v>2.82</v>
      </c>
      <c r="I58" s="152">
        <v>16.2</v>
      </c>
    </row>
    <row r="59" spans="1:9" ht="69.95" customHeight="1" thickBot="1" x14ac:dyDescent="0.75">
      <c r="A59" s="237"/>
      <c r="B59" s="237"/>
      <c r="C59" s="237"/>
      <c r="D59" s="237"/>
      <c r="E59" s="237"/>
      <c r="F59" s="143">
        <f>SUM(F51:F58)</f>
        <v>5.29</v>
      </c>
      <c r="G59" s="143">
        <f>SUM(G51:G58)</f>
        <v>6.3599999999999994</v>
      </c>
      <c r="H59" s="143">
        <f>SUM(H51:H58)</f>
        <v>27.940000000000005</v>
      </c>
      <c r="I59" s="143">
        <f>SUM(I51:I58)</f>
        <v>190.88</v>
      </c>
    </row>
    <row r="60" spans="1:9" ht="69.95" customHeight="1" thickBot="1" x14ac:dyDescent="0.75">
      <c r="A60" s="277" t="s">
        <v>61</v>
      </c>
      <c r="B60" s="280">
        <v>150</v>
      </c>
      <c r="C60" s="150" t="s">
        <v>145</v>
      </c>
      <c r="D60" s="141">
        <v>1</v>
      </c>
      <c r="E60" s="141">
        <v>1</v>
      </c>
      <c r="F60" s="141">
        <v>0.04</v>
      </c>
      <c r="G60" s="141"/>
      <c r="H60" s="141">
        <v>0.65</v>
      </c>
      <c r="I60" s="141">
        <v>2.94</v>
      </c>
    </row>
    <row r="61" spans="1:9" ht="69.95" customHeight="1" thickBot="1" x14ac:dyDescent="0.3">
      <c r="A61" s="285"/>
      <c r="B61" s="278"/>
      <c r="C61" s="151" t="s">
        <v>148</v>
      </c>
      <c r="D61" s="152">
        <v>100</v>
      </c>
      <c r="E61" s="152">
        <v>100</v>
      </c>
      <c r="F61" s="152">
        <v>2.8</v>
      </c>
      <c r="G61" s="152">
        <v>3.2</v>
      </c>
      <c r="H61" s="152">
        <v>4.7</v>
      </c>
      <c r="I61" s="152">
        <v>59</v>
      </c>
    </row>
    <row r="62" spans="1:9" ht="69.95" customHeight="1" thickBot="1" x14ac:dyDescent="0.75">
      <c r="A62" s="288"/>
      <c r="B62" s="279"/>
      <c r="C62" s="151" t="s">
        <v>140</v>
      </c>
      <c r="D62" s="141">
        <v>8</v>
      </c>
      <c r="E62" s="141">
        <v>8</v>
      </c>
      <c r="F62" s="141"/>
      <c r="G62" s="141"/>
      <c r="H62" s="141">
        <v>7.64</v>
      </c>
      <c r="I62" s="141">
        <v>31.2</v>
      </c>
    </row>
    <row r="63" spans="1:9" ht="69.95" customHeight="1" thickBot="1" x14ac:dyDescent="0.75">
      <c r="A63" s="237"/>
      <c r="B63" s="237"/>
      <c r="C63" s="237"/>
      <c r="D63" s="237"/>
      <c r="E63" s="237"/>
      <c r="F63" s="143">
        <f>F60+F61</f>
        <v>2.84</v>
      </c>
      <c r="G63" s="143">
        <f>G60+G61</f>
        <v>3.2</v>
      </c>
      <c r="H63" s="143">
        <f>H60+H61+H62</f>
        <v>12.99</v>
      </c>
      <c r="I63" s="143">
        <f>I60+I61+I62</f>
        <v>93.14</v>
      </c>
    </row>
    <row r="64" spans="1:9" ht="69.95" customHeight="1" thickBot="1" x14ac:dyDescent="0.75">
      <c r="A64" s="233" t="s">
        <v>32</v>
      </c>
      <c r="B64" s="233"/>
      <c r="C64" s="233"/>
      <c r="D64" s="233"/>
      <c r="E64" s="233"/>
      <c r="F64" s="143">
        <f>F59+F63</f>
        <v>8.129999999999999</v>
      </c>
      <c r="G64" s="143">
        <f>G59+G63</f>
        <v>9.5599999999999987</v>
      </c>
      <c r="H64" s="143">
        <f>H59+H63</f>
        <v>40.930000000000007</v>
      </c>
      <c r="I64" s="143">
        <f>I59+I63</f>
        <v>284.02</v>
      </c>
    </row>
    <row r="65" spans="1:9" ht="69.95" customHeight="1" thickBot="1" x14ac:dyDescent="0.75">
      <c r="A65" s="233" t="s">
        <v>33</v>
      </c>
      <c r="B65" s="233"/>
      <c r="C65" s="233"/>
      <c r="D65" s="233"/>
      <c r="E65" s="233"/>
      <c r="F65" s="143">
        <f>F20+F49+F64</f>
        <v>43.7</v>
      </c>
      <c r="G65" s="143">
        <f>G20+G49+G64</f>
        <v>46.89</v>
      </c>
      <c r="H65" s="143">
        <f>H20+H22+H49+H64</f>
        <v>151.96</v>
      </c>
      <c r="I65" s="146">
        <f>I20+I22+I49+I64</f>
        <v>1236.6300000000001</v>
      </c>
    </row>
    <row r="66" spans="1:9" ht="61.5" x14ac:dyDescent="0.9">
      <c r="A66" s="76"/>
      <c r="B66" s="76"/>
      <c r="C66" s="74"/>
      <c r="D66" s="170"/>
      <c r="E66" s="170"/>
      <c r="F66" s="170"/>
      <c r="G66" s="170"/>
      <c r="H66" s="170"/>
      <c r="I66" s="170"/>
    </row>
  </sheetData>
  <mergeCells count="36">
    <mergeCell ref="A21:I21"/>
    <mergeCell ref="A13:A14"/>
    <mergeCell ref="B13:B14"/>
    <mergeCell ref="A47:E47"/>
    <mergeCell ref="A27:E27"/>
    <mergeCell ref="A36:E36"/>
    <mergeCell ref="A44:E44"/>
    <mergeCell ref="A37:A43"/>
    <mergeCell ref="B37:B43"/>
    <mergeCell ref="A45:A46"/>
    <mergeCell ref="B45:B46"/>
    <mergeCell ref="A28:A35"/>
    <mergeCell ref="B28:B35"/>
    <mergeCell ref="A15:E15"/>
    <mergeCell ref="A16:A18"/>
    <mergeCell ref="B16:B18"/>
    <mergeCell ref="A19:E19"/>
    <mergeCell ref="A20:E20"/>
    <mergeCell ref="A6:I6"/>
    <mergeCell ref="A8:I8"/>
    <mergeCell ref="A9:A11"/>
    <mergeCell ref="B9:B11"/>
    <mergeCell ref="A12:E12"/>
    <mergeCell ref="A65:E65"/>
    <mergeCell ref="A49:E49"/>
    <mergeCell ref="A50:I50"/>
    <mergeCell ref="A59:E59"/>
    <mergeCell ref="A60:A62"/>
    <mergeCell ref="B60:B62"/>
    <mergeCell ref="A51:A58"/>
    <mergeCell ref="B51:B58"/>
    <mergeCell ref="A24:A26"/>
    <mergeCell ref="B24:B26"/>
    <mergeCell ref="A23:I23"/>
    <mergeCell ref="A63:E63"/>
    <mergeCell ref="A64:E64"/>
  </mergeCells>
  <pageMargins left="0.7" right="0.7" top="0.75" bottom="0.75" header="0.3" footer="0.3"/>
  <pageSetup paperSize="9" scale="17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3"/>
  <sheetViews>
    <sheetView view="pageBreakPreview" zoomScale="33" zoomScaleNormal="89" zoomScaleSheetLayoutView="33" workbookViewId="0">
      <selection activeCell="D11" sqref="D11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53.28515625" style="4" customWidth="1"/>
  </cols>
  <sheetData>
    <row r="3" spans="1:9" ht="61.5" x14ac:dyDescent="0.7">
      <c r="A3" s="156"/>
      <c r="B3" s="132"/>
      <c r="C3" s="132" t="s">
        <v>333</v>
      </c>
      <c r="D3" s="133"/>
      <c r="E3" s="133"/>
      <c r="F3" s="133"/>
      <c r="G3" s="133"/>
      <c r="H3" s="133"/>
      <c r="I3" s="157" t="s">
        <v>317</v>
      </c>
    </row>
    <row r="4" spans="1:9" ht="62.25" thickBot="1" x14ac:dyDescent="0.75">
      <c r="A4" s="156"/>
      <c r="B4" s="132"/>
      <c r="C4" s="133" t="s">
        <v>344</v>
      </c>
      <c r="D4" s="133"/>
      <c r="E4" s="133"/>
      <c r="F4" s="133"/>
      <c r="G4" s="133"/>
      <c r="H4" s="133" t="s">
        <v>408</v>
      </c>
      <c r="I4" s="133"/>
    </row>
    <row r="5" spans="1:9" ht="114.95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75">
      <c r="A7" s="144" t="s">
        <v>10</v>
      </c>
      <c r="B7" s="138">
        <v>90</v>
      </c>
      <c r="C7" s="140" t="s">
        <v>10</v>
      </c>
      <c r="D7" s="141">
        <v>90</v>
      </c>
      <c r="E7" s="141">
        <v>90</v>
      </c>
      <c r="F7" s="141">
        <v>0.64</v>
      </c>
      <c r="G7" s="141"/>
      <c r="H7" s="141">
        <v>10.52</v>
      </c>
      <c r="I7" s="141">
        <v>47.68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75">
      <c r="A9" s="259" t="s">
        <v>69</v>
      </c>
      <c r="B9" s="242">
        <v>80</v>
      </c>
      <c r="C9" s="140" t="s">
        <v>70</v>
      </c>
      <c r="D9" s="141">
        <v>40</v>
      </c>
      <c r="E9" s="141">
        <v>34.799999999999997</v>
      </c>
      <c r="F9" s="141">
        <v>5.08</v>
      </c>
      <c r="G9" s="141">
        <v>10.3</v>
      </c>
      <c r="H9" s="141">
        <v>0.17</v>
      </c>
      <c r="I9" s="141">
        <v>115</v>
      </c>
    </row>
    <row r="10" spans="1:9" ht="69.95" customHeight="1" thickBot="1" x14ac:dyDescent="0.75">
      <c r="A10" s="259"/>
      <c r="B10" s="242"/>
      <c r="C10" s="140" t="s">
        <v>24</v>
      </c>
      <c r="D10" s="141">
        <v>50</v>
      </c>
      <c r="E10" s="141">
        <v>50</v>
      </c>
      <c r="F10" s="141">
        <v>1.4</v>
      </c>
      <c r="G10" s="141">
        <v>1.6</v>
      </c>
      <c r="H10" s="141">
        <v>2.35</v>
      </c>
      <c r="I10" s="141">
        <v>29.5</v>
      </c>
    </row>
    <row r="11" spans="1:9" ht="69.95" customHeight="1" thickBot="1" x14ac:dyDescent="0.75">
      <c r="A11" s="259"/>
      <c r="B11" s="242"/>
      <c r="C11" s="140" t="s">
        <v>11</v>
      </c>
      <c r="D11" s="141">
        <v>3</v>
      </c>
      <c r="E11" s="141">
        <v>3</v>
      </c>
      <c r="F11" s="141">
        <v>0.01</v>
      </c>
      <c r="G11" s="141">
        <v>2.35</v>
      </c>
      <c r="H11" s="141">
        <v>0.01</v>
      </c>
      <c r="I11" s="141">
        <v>22.02</v>
      </c>
    </row>
    <row r="12" spans="1:9" ht="69.95" customHeight="1" thickBot="1" x14ac:dyDescent="0.75">
      <c r="A12" s="237"/>
      <c r="B12" s="237"/>
      <c r="C12" s="237"/>
      <c r="D12" s="237"/>
      <c r="E12" s="237"/>
      <c r="F12" s="143">
        <f>SUM(F9:F11)</f>
        <v>6.49</v>
      </c>
      <c r="G12" s="143">
        <f>SUM(G9:G11)</f>
        <v>14.25</v>
      </c>
      <c r="H12" s="143">
        <f>SUM(H9:H11)</f>
        <v>2.5299999999999998</v>
      </c>
      <c r="I12" s="143">
        <f>SUM(I9:I11)</f>
        <v>166.52</v>
      </c>
    </row>
    <row r="13" spans="1:9" ht="69.95" customHeight="1" thickBot="1" x14ac:dyDescent="0.75">
      <c r="A13" s="243" t="s">
        <v>151</v>
      </c>
      <c r="B13" s="240" t="s">
        <v>125</v>
      </c>
      <c r="C13" s="159" t="s">
        <v>12</v>
      </c>
      <c r="D13" s="141">
        <v>30</v>
      </c>
      <c r="E13" s="141">
        <v>30</v>
      </c>
      <c r="F13" s="141">
        <v>2.13</v>
      </c>
      <c r="G13" s="141">
        <v>0.33</v>
      </c>
      <c r="H13" s="141">
        <v>13.9</v>
      </c>
      <c r="I13" s="141">
        <v>68.7</v>
      </c>
    </row>
    <row r="14" spans="1:9" ht="69.95" customHeight="1" thickBot="1" x14ac:dyDescent="0.75">
      <c r="A14" s="239"/>
      <c r="B14" s="233"/>
      <c r="C14" s="159" t="s">
        <v>11</v>
      </c>
      <c r="D14" s="141">
        <v>8</v>
      </c>
      <c r="E14" s="141">
        <v>8</v>
      </c>
      <c r="F14" s="141">
        <v>0.03</v>
      </c>
      <c r="G14" s="141">
        <v>6.28</v>
      </c>
      <c r="H14" s="141">
        <v>0.04</v>
      </c>
      <c r="I14" s="141">
        <v>58.72</v>
      </c>
    </row>
    <row r="15" spans="1:9" ht="69.95" customHeight="1" thickBot="1" x14ac:dyDescent="0.75">
      <c r="A15" s="237"/>
      <c r="B15" s="237"/>
      <c r="C15" s="237"/>
      <c r="D15" s="237"/>
      <c r="E15" s="237"/>
      <c r="F15" s="143">
        <f>SUM(F13:F14)</f>
        <v>2.1599999999999997</v>
      </c>
      <c r="G15" s="143">
        <f t="shared" ref="G15:I15" si="0">SUM(G13:G14)</f>
        <v>6.61</v>
      </c>
      <c r="H15" s="143">
        <f t="shared" si="0"/>
        <v>13.94</v>
      </c>
      <c r="I15" s="143">
        <f t="shared" si="0"/>
        <v>127.42</v>
      </c>
    </row>
    <row r="16" spans="1:9" ht="69.95" customHeight="1" thickBot="1" x14ac:dyDescent="0.75">
      <c r="A16" s="259" t="s">
        <v>53</v>
      </c>
      <c r="B16" s="242">
        <v>200</v>
      </c>
      <c r="C16" s="140" t="s">
        <v>42</v>
      </c>
      <c r="D16" s="141">
        <v>1</v>
      </c>
      <c r="E16" s="141">
        <v>1</v>
      </c>
      <c r="F16" s="141"/>
      <c r="G16" s="141"/>
      <c r="H16" s="141">
        <v>0.64</v>
      </c>
      <c r="I16" s="141">
        <v>2.94</v>
      </c>
    </row>
    <row r="17" spans="1:9" ht="69.95" customHeight="1" thickBot="1" x14ac:dyDescent="0.75">
      <c r="A17" s="259"/>
      <c r="B17" s="242"/>
      <c r="C17" s="140" t="s">
        <v>24</v>
      </c>
      <c r="D17" s="141">
        <v>100</v>
      </c>
      <c r="E17" s="141">
        <v>100</v>
      </c>
      <c r="F17" s="141">
        <v>2.8</v>
      </c>
      <c r="G17" s="141">
        <v>3.2</v>
      </c>
      <c r="H17" s="141">
        <v>4.7</v>
      </c>
      <c r="I17" s="141">
        <v>59</v>
      </c>
    </row>
    <row r="18" spans="1:9" ht="69.95" customHeight="1" thickBot="1" x14ac:dyDescent="0.75">
      <c r="A18" s="259"/>
      <c r="B18" s="242"/>
      <c r="C18" s="140" t="s">
        <v>14</v>
      </c>
      <c r="D18" s="148">
        <v>12</v>
      </c>
      <c r="E18" s="148">
        <v>12</v>
      </c>
      <c r="F18" s="148"/>
      <c r="G18" s="148"/>
      <c r="H18" s="148">
        <v>11.4</v>
      </c>
      <c r="I18" s="148">
        <v>46.8</v>
      </c>
    </row>
    <row r="19" spans="1:9" ht="69.95" customHeight="1" thickBot="1" x14ac:dyDescent="0.75">
      <c r="A19" s="237"/>
      <c r="B19" s="237"/>
      <c r="C19" s="237"/>
      <c r="D19" s="237"/>
      <c r="E19" s="237"/>
      <c r="F19" s="143">
        <f>SUM(F16:F18)</f>
        <v>2.8</v>
      </c>
      <c r="G19" s="143">
        <f>SUM(G16:G18)</f>
        <v>3.2</v>
      </c>
      <c r="H19" s="143">
        <f>SUM(H16:H18)</f>
        <v>16.740000000000002</v>
      </c>
      <c r="I19" s="143">
        <f>SUM(I16:I18)</f>
        <v>108.74</v>
      </c>
    </row>
    <row r="20" spans="1:9" ht="69.95" customHeight="1" thickBot="1" x14ac:dyDescent="0.75">
      <c r="A20" s="233" t="s">
        <v>31</v>
      </c>
      <c r="B20" s="233"/>
      <c r="C20" s="233"/>
      <c r="D20" s="233"/>
      <c r="E20" s="233"/>
      <c r="F20" s="143">
        <f>F7+F12+F15+F19</f>
        <v>12.09</v>
      </c>
      <c r="G20" s="143">
        <f>G7+G12+G15+G19</f>
        <v>24.06</v>
      </c>
      <c r="H20" s="143">
        <f>H7+H12+H15+H19</f>
        <v>43.730000000000004</v>
      </c>
      <c r="I20" s="143">
        <f>I7+I12+I15+I19</f>
        <v>450.36</v>
      </c>
    </row>
    <row r="21" spans="1:9" ht="69.95" customHeight="1" thickBot="1" x14ac:dyDescent="0.75">
      <c r="A21" s="289" t="s">
        <v>15</v>
      </c>
      <c r="B21" s="289"/>
      <c r="C21" s="289"/>
      <c r="D21" s="289"/>
      <c r="E21" s="289"/>
      <c r="F21" s="289"/>
      <c r="G21" s="289"/>
      <c r="H21" s="289"/>
      <c r="I21" s="289"/>
    </row>
    <row r="22" spans="1:9" ht="69.95" customHeight="1" thickBot="1" x14ac:dyDescent="0.75">
      <c r="A22" s="144" t="s">
        <v>50</v>
      </c>
      <c r="B22" s="138">
        <v>125</v>
      </c>
      <c r="C22" s="140" t="s">
        <v>16</v>
      </c>
      <c r="D22" s="141">
        <v>125</v>
      </c>
      <c r="E22" s="141">
        <v>125</v>
      </c>
      <c r="F22" s="141"/>
      <c r="G22" s="141"/>
      <c r="H22" s="141">
        <v>8.75</v>
      </c>
      <c r="I22" s="141">
        <v>35</v>
      </c>
    </row>
    <row r="23" spans="1:9" ht="69.95" customHeight="1" thickBot="1" x14ac:dyDescent="0.75">
      <c r="A23" s="233" t="s">
        <v>17</v>
      </c>
      <c r="B23" s="233"/>
      <c r="C23" s="233"/>
      <c r="D23" s="233"/>
      <c r="E23" s="233"/>
      <c r="F23" s="233"/>
      <c r="G23" s="233"/>
      <c r="H23" s="233"/>
      <c r="I23" s="233"/>
    </row>
    <row r="24" spans="1:9" ht="69.95" customHeight="1" thickBot="1" x14ac:dyDescent="0.3">
      <c r="A24" s="238" t="s">
        <v>226</v>
      </c>
      <c r="B24" s="242">
        <v>60</v>
      </c>
      <c r="C24" s="147" t="s">
        <v>227</v>
      </c>
      <c r="D24" s="148">
        <v>60</v>
      </c>
      <c r="E24" s="148">
        <v>54</v>
      </c>
      <c r="F24" s="148">
        <v>0.6</v>
      </c>
      <c r="G24" s="148">
        <v>0.1</v>
      </c>
      <c r="H24" s="148">
        <v>2.06</v>
      </c>
      <c r="I24" s="148">
        <v>18</v>
      </c>
    </row>
    <row r="25" spans="1:9" ht="69.95" customHeight="1" thickBot="1" x14ac:dyDescent="0.3">
      <c r="A25" s="257"/>
      <c r="B25" s="242"/>
      <c r="C25" s="147" t="s">
        <v>158</v>
      </c>
      <c r="D25" s="148">
        <v>10</v>
      </c>
      <c r="E25" s="148">
        <v>8</v>
      </c>
      <c r="F25" s="148">
        <v>0.11</v>
      </c>
      <c r="G25" s="148"/>
      <c r="H25" s="148">
        <v>0.73</v>
      </c>
      <c r="I25" s="148">
        <v>3.3</v>
      </c>
    </row>
    <row r="26" spans="1:9" ht="69.95" customHeight="1" thickBot="1" x14ac:dyDescent="0.3">
      <c r="A26" s="257"/>
      <c r="B26" s="242"/>
      <c r="C26" s="147" t="s">
        <v>195</v>
      </c>
      <c r="D26" s="152">
        <v>4</v>
      </c>
      <c r="E26" s="152">
        <v>4</v>
      </c>
      <c r="F26" s="152"/>
      <c r="G26" s="152">
        <v>3.76</v>
      </c>
      <c r="H26" s="152"/>
      <c r="I26" s="152">
        <v>34.92</v>
      </c>
    </row>
    <row r="27" spans="1:9" ht="69.95" customHeight="1" thickBot="1" x14ac:dyDescent="0.75">
      <c r="A27" s="237"/>
      <c r="B27" s="237"/>
      <c r="C27" s="237"/>
      <c r="D27" s="237"/>
      <c r="E27" s="237"/>
      <c r="F27" s="143">
        <f>SUM(F24:F26)</f>
        <v>0.71</v>
      </c>
      <c r="G27" s="143">
        <f>SUM(G24:G26)</f>
        <v>3.86</v>
      </c>
      <c r="H27" s="143">
        <f>SUM(H24:H26)</f>
        <v>2.79</v>
      </c>
      <c r="I27" s="143">
        <f>SUM(I24:I26)</f>
        <v>56.22</v>
      </c>
    </row>
    <row r="28" spans="1:9" ht="69.95" customHeight="1" thickBot="1" x14ac:dyDescent="0.75">
      <c r="A28" s="243" t="s">
        <v>218</v>
      </c>
      <c r="B28" s="240" t="s">
        <v>385</v>
      </c>
      <c r="C28" s="140" t="s">
        <v>47</v>
      </c>
      <c r="D28" s="141">
        <v>40</v>
      </c>
      <c r="E28" s="141">
        <v>28</v>
      </c>
      <c r="F28" s="141">
        <v>5.6</v>
      </c>
      <c r="G28" s="141">
        <v>2.76</v>
      </c>
      <c r="H28" s="141"/>
      <c r="I28" s="141">
        <v>47.04</v>
      </c>
    </row>
    <row r="29" spans="1:9" ht="69.95" customHeight="1" thickBot="1" x14ac:dyDescent="0.75">
      <c r="A29" s="243"/>
      <c r="B29" s="240"/>
      <c r="C29" s="140" t="s">
        <v>128</v>
      </c>
      <c r="D29" s="141">
        <v>5</v>
      </c>
      <c r="E29" s="141">
        <v>5</v>
      </c>
      <c r="F29" s="141">
        <v>0.13</v>
      </c>
      <c r="G29" s="141">
        <v>0.75</v>
      </c>
      <c r="H29" s="141">
        <v>0.18</v>
      </c>
      <c r="I29" s="141">
        <v>8</v>
      </c>
    </row>
    <row r="30" spans="1:9" ht="69.95" customHeight="1" thickBot="1" x14ac:dyDescent="0.75">
      <c r="A30" s="243"/>
      <c r="B30" s="240"/>
      <c r="C30" s="140" t="s">
        <v>14</v>
      </c>
      <c r="D30" s="141">
        <v>1</v>
      </c>
      <c r="E30" s="141">
        <v>1</v>
      </c>
      <c r="F30" s="141"/>
      <c r="G30" s="141"/>
      <c r="H30" s="141">
        <v>1.43</v>
      </c>
      <c r="I30" s="141">
        <v>5.85</v>
      </c>
    </row>
    <row r="31" spans="1:9" ht="69.95" customHeight="1" thickBot="1" x14ac:dyDescent="0.75">
      <c r="A31" s="243"/>
      <c r="B31" s="240"/>
      <c r="C31" s="140" t="s">
        <v>18</v>
      </c>
      <c r="D31" s="141">
        <v>40</v>
      </c>
      <c r="E31" s="141">
        <v>32</v>
      </c>
      <c r="F31" s="141">
        <v>0.48</v>
      </c>
      <c r="G31" s="141">
        <v>0.02</v>
      </c>
      <c r="H31" s="141">
        <v>1.64</v>
      </c>
      <c r="I31" s="141">
        <v>8.8000000000000007</v>
      </c>
    </row>
    <row r="32" spans="1:9" ht="69.95" customHeight="1" thickBot="1" x14ac:dyDescent="0.75">
      <c r="A32" s="243"/>
      <c r="B32" s="240"/>
      <c r="C32" s="140" t="s">
        <v>46</v>
      </c>
      <c r="D32" s="141">
        <v>20</v>
      </c>
      <c r="E32" s="141">
        <v>16</v>
      </c>
      <c r="F32" s="141">
        <v>0.04</v>
      </c>
      <c r="G32" s="141"/>
      <c r="H32" s="141">
        <v>1.1599999999999999</v>
      </c>
      <c r="I32" s="141">
        <v>5.4</v>
      </c>
    </row>
    <row r="33" spans="1:9" ht="69.95" customHeight="1" thickBot="1" x14ac:dyDescent="0.75">
      <c r="A33" s="243"/>
      <c r="B33" s="240"/>
      <c r="C33" s="140" t="s">
        <v>73</v>
      </c>
      <c r="D33" s="141">
        <v>55</v>
      </c>
      <c r="E33" s="141">
        <v>44</v>
      </c>
      <c r="F33" s="141">
        <v>0.45</v>
      </c>
      <c r="G33" s="141">
        <v>0.04</v>
      </c>
      <c r="H33" s="141">
        <v>4</v>
      </c>
      <c r="I33" s="141">
        <v>18.440000000000001</v>
      </c>
    </row>
    <row r="34" spans="1:9" ht="69.95" customHeight="1" thickBot="1" x14ac:dyDescent="0.75">
      <c r="A34" s="243"/>
      <c r="B34" s="240"/>
      <c r="C34" s="140" t="s">
        <v>20</v>
      </c>
      <c r="D34" s="148">
        <v>60</v>
      </c>
      <c r="E34" s="148">
        <v>42</v>
      </c>
      <c r="F34" s="148">
        <v>0.84</v>
      </c>
      <c r="G34" s="148">
        <v>0.16</v>
      </c>
      <c r="H34" s="148">
        <v>6.84</v>
      </c>
      <c r="I34" s="148">
        <v>33.6</v>
      </c>
    </row>
    <row r="35" spans="1:9" ht="69.95" customHeight="1" thickBot="1" x14ac:dyDescent="0.75">
      <c r="A35" s="243"/>
      <c r="B35" s="240"/>
      <c r="C35" s="140" t="s">
        <v>74</v>
      </c>
      <c r="D35" s="141">
        <v>3</v>
      </c>
      <c r="E35" s="141">
        <v>3</v>
      </c>
      <c r="F35" s="141">
        <v>0.12</v>
      </c>
      <c r="G35" s="141"/>
      <c r="H35" s="141">
        <v>0.6</v>
      </c>
      <c r="I35" s="141">
        <v>2.88</v>
      </c>
    </row>
    <row r="36" spans="1:9" ht="69.95" customHeight="1" thickBot="1" x14ac:dyDescent="0.75">
      <c r="A36" s="243"/>
      <c r="B36" s="240"/>
      <c r="C36" s="140" t="s">
        <v>64</v>
      </c>
      <c r="D36" s="141">
        <v>10</v>
      </c>
      <c r="E36" s="141">
        <v>8</v>
      </c>
      <c r="F36" s="141">
        <v>0.11</v>
      </c>
      <c r="G36" s="141"/>
      <c r="H36" s="141">
        <v>0.73</v>
      </c>
      <c r="I36" s="141">
        <v>3.3</v>
      </c>
    </row>
    <row r="37" spans="1:9" ht="69.95" customHeight="1" thickBot="1" x14ac:dyDescent="0.75">
      <c r="A37" s="237"/>
      <c r="B37" s="237"/>
      <c r="C37" s="237"/>
      <c r="D37" s="237"/>
      <c r="E37" s="237"/>
      <c r="F37" s="143">
        <f>SUM(F28:F36)</f>
        <v>7.77</v>
      </c>
      <c r="G37" s="143">
        <f>SUM(G28:G36)</f>
        <v>3.73</v>
      </c>
      <c r="H37" s="143">
        <f>SUM(H28:H36)</f>
        <v>16.579999999999998</v>
      </c>
      <c r="I37" s="143">
        <f>SUM(I28:I36)</f>
        <v>133.31</v>
      </c>
    </row>
    <row r="38" spans="1:9" ht="69.95" customHeight="1" thickBot="1" x14ac:dyDescent="0.3">
      <c r="A38" s="238" t="s">
        <v>384</v>
      </c>
      <c r="B38" s="242" t="s">
        <v>406</v>
      </c>
      <c r="C38" s="147" t="s">
        <v>304</v>
      </c>
      <c r="D38" s="148">
        <v>45</v>
      </c>
      <c r="E38" s="148">
        <v>45</v>
      </c>
      <c r="F38" s="148">
        <v>4.18</v>
      </c>
      <c r="G38" s="148">
        <v>0.45</v>
      </c>
      <c r="H38" s="148">
        <v>31.3</v>
      </c>
      <c r="I38" s="148">
        <v>142.65</v>
      </c>
    </row>
    <row r="39" spans="1:9" ht="69.95" customHeight="1" thickBot="1" x14ac:dyDescent="0.3">
      <c r="A39" s="238"/>
      <c r="B39" s="257"/>
      <c r="C39" s="147" t="s">
        <v>204</v>
      </c>
      <c r="D39" s="148">
        <v>70</v>
      </c>
      <c r="E39" s="148">
        <v>70</v>
      </c>
      <c r="F39" s="148">
        <v>14</v>
      </c>
      <c r="G39" s="148">
        <v>6.84</v>
      </c>
      <c r="H39" s="148"/>
      <c r="I39" s="148">
        <v>117.6</v>
      </c>
    </row>
    <row r="40" spans="1:9" ht="69.95" customHeight="1" thickBot="1" x14ac:dyDescent="0.3">
      <c r="A40" s="241"/>
      <c r="B40" s="257"/>
      <c r="C40" s="147" t="s">
        <v>184</v>
      </c>
      <c r="D40" s="152">
        <v>5</v>
      </c>
      <c r="E40" s="152">
        <v>5</v>
      </c>
      <c r="F40" s="152">
        <v>0.13</v>
      </c>
      <c r="G40" s="152">
        <v>0.75</v>
      </c>
      <c r="H40" s="152">
        <v>0.18</v>
      </c>
      <c r="I40" s="152">
        <v>8</v>
      </c>
    </row>
    <row r="41" spans="1:9" ht="69.95" customHeight="1" thickBot="1" x14ac:dyDescent="0.3">
      <c r="A41" s="241"/>
      <c r="B41" s="257"/>
      <c r="C41" s="147" t="s">
        <v>158</v>
      </c>
      <c r="D41" s="148">
        <v>15</v>
      </c>
      <c r="E41" s="148">
        <v>12</v>
      </c>
      <c r="F41" s="148">
        <v>0.17</v>
      </c>
      <c r="G41" s="148"/>
      <c r="H41" s="148">
        <v>1.1000000000000001</v>
      </c>
      <c r="I41" s="148">
        <v>4.95</v>
      </c>
    </row>
    <row r="42" spans="1:9" ht="69.95" customHeight="1" thickBot="1" x14ac:dyDescent="0.3">
      <c r="A42" s="241"/>
      <c r="B42" s="257"/>
      <c r="C42" s="147" t="s">
        <v>157</v>
      </c>
      <c r="D42" s="148">
        <v>20</v>
      </c>
      <c r="E42" s="148">
        <v>16</v>
      </c>
      <c r="F42" s="148">
        <v>0.04</v>
      </c>
      <c r="G42" s="148"/>
      <c r="H42" s="148">
        <v>1.1599999999999999</v>
      </c>
      <c r="I42" s="148">
        <v>5.4</v>
      </c>
    </row>
    <row r="43" spans="1:9" ht="69.95" customHeight="1" thickBot="1" x14ac:dyDescent="0.3">
      <c r="A43" s="241"/>
      <c r="B43" s="257"/>
      <c r="C43" s="147" t="s">
        <v>189</v>
      </c>
      <c r="D43" s="148">
        <v>3</v>
      </c>
      <c r="E43" s="148">
        <v>3</v>
      </c>
      <c r="F43" s="148">
        <v>0.12</v>
      </c>
      <c r="G43" s="148"/>
      <c r="H43" s="148">
        <v>0.6</v>
      </c>
      <c r="I43" s="148">
        <v>2.88</v>
      </c>
    </row>
    <row r="44" spans="1:9" ht="69.95" customHeight="1" thickBot="1" x14ac:dyDescent="0.3">
      <c r="A44" s="241"/>
      <c r="B44" s="257"/>
      <c r="C44" s="147" t="s">
        <v>190</v>
      </c>
      <c r="D44" s="148">
        <v>3</v>
      </c>
      <c r="E44" s="148">
        <v>3</v>
      </c>
      <c r="F44" s="148">
        <v>0.28000000000000003</v>
      </c>
      <c r="G44" s="148">
        <v>0.03</v>
      </c>
      <c r="H44" s="148">
        <v>2.09</v>
      </c>
      <c r="I44" s="148">
        <v>9.51</v>
      </c>
    </row>
    <row r="45" spans="1:9" ht="69.95" customHeight="1" thickBot="1" x14ac:dyDescent="0.75">
      <c r="A45" s="241"/>
      <c r="B45" s="257"/>
      <c r="C45" s="147" t="s">
        <v>149</v>
      </c>
      <c r="D45" s="141">
        <v>4</v>
      </c>
      <c r="E45" s="141">
        <v>4</v>
      </c>
      <c r="F45" s="141">
        <v>0.01</v>
      </c>
      <c r="G45" s="141">
        <v>3.14</v>
      </c>
      <c r="H45" s="141">
        <v>0.02</v>
      </c>
      <c r="I45" s="141">
        <v>29.36</v>
      </c>
    </row>
    <row r="46" spans="1:9" ht="69.95" customHeight="1" thickBot="1" x14ac:dyDescent="0.3">
      <c r="A46" s="241"/>
      <c r="B46" s="257"/>
      <c r="C46" s="147" t="s">
        <v>141</v>
      </c>
      <c r="D46" s="148">
        <v>2</v>
      </c>
      <c r="E46" s="148">
        <v>2</v>
      </c>
      <c r="F46" s="148"/>
      <c r="G46" s="148">
        <v>1.88</v>
      </c>
      <c r="H46" s="148"/>
      <c r="I46" s="148">
        <v>17.46</v>
      </c>
    </row>
    <row r="47" spans="1:9" ht="69.95" customHeight="1" thickBot="1" x14ac:dyDescent="0.75">
      <c r="A47" s="237"/>
      <c r="B47" s="237"/>
      <c r="C47" s="237"/>
      <c r="D47" s="237"/>
      <c r="E47" s="237"/>
      <c r="F47" s="143">
        <f>SUM(F38:F46)</f>
        <v>18.930000000000003</v>
      </c>
      <c r="G47" s="143">
        <f>SUM(G38:G46)</f>
        <v>13.09</v>
      </c>
      <c r="H47" s="143">
        <f>SUM(H38:H46)</f>
        <v>36.449999999999996</v>
      </c>
      <c r="I47" s="143">
        <f>SUM(I38:I46)</f>
        <v>337.80999999999995</v>
      </c>
    </row>
    <row r="48" spans="1:9" ht="69.95" customHeight="1" thickBot="1" x14ac:dyDescent="0.75">
      <c r="A48" s="243" t="s">
        <v>48</v>
      </c>
      <c r="B48" s="242">
        <v>200</v>
      </c>
      <c r="C48" s="140" t="s">
        <v>413</v>
      </c>
      <c r="D48" s="141">
        <v>9</v>
      </c>
      <c r="E48" s="141">
        <v>9</v>
      </c>
      <c r="F48" s="141">
        <v>0.2</v>
      </c>
      <c r="G48" s="141"/>
      <c r="H48" s="141">
        <v>4.32</v>
      </c>
      <c r="I48" s="141">
        <v>17.91</v>
      </c>
    </row>
    <row r="49" spans="1:9" ht="69.95" customHeight="1" thickBot="1" x14ac:dyDescent="0.75">
      <c r="A49" s="243"/>
      <c r="B49" s="242"/>
      <c r="C49" s="140" t="s">
        <v>14</v>
      </c>
      <c r="D49" s="148">
        <v>12</v>
      </c>
      <c r="E49" s="148">
        <v>12</v>
      </c>
      <c r="F49" s="148"/>
      <c r="G49" s="148"/>
      <c r="H49" s="148">
        <v>11.4</v>
      </c>
      <c r="I49" s="148">
        <v>46.8</v>
      </c>
    </row>
    <row r="50" spans="1:9" ht="69.95" customHeight="1" thickBot="1" x14ac:dyDescent="0.75">
      <c r="A50" s="237"/>
      <c r="B50" s="237"/>
      <c r="C50" s="237"/>
      <c r="D50" s="237"/>
      <c r="E50" s="237"/>
      <c r="F50" s="143">
        <f>SUM(F48:F49)</f>
        <v>0.2</v>
      </c>
      <c r="G50" s="143">
        <f>SUM(G48:G49)</f>
        <v>0</v>
      </c>
      <c r="H50" s="143">
        <f>SUM(H48:H49)</f>
        <v>15.72</v>
      </c>
      <c r="I50" s="143">
        <f>SUM(I48:I49)</f>
        <v>64.709999999999994</v>
      </c>
    </row>
    <row r="51" spans="1:9" ht="69.95" customHeight="1" thickBot="1" x14ac:dyDescent="0.75">
      <c r="A51" s="144" t="s">
        <v>49</v>
      </c>
      <c r="B51" s="137">
        <v>35</v>
      </c>
      <c r="C51" s="140" t="s">
        <v>26</v>
      </c>
      <c r="D51" s="141">
        <v>35</v>
      </c>
      <c r="E51" s="141">
        <v>35</v>
      </c>
      <c r="F51" s="141">
        <v>1.82</v>
      </c>
      <c r="G51" s="141">
        <v>0.42</v>
      </c>
      <c r="H51" s="141">
        <v>15.48</v>
      </c>
      <c r="I51" s="141">
        <v>74.900000000000006</v>
      </c>
    </row>
    <row r="52" spans="1:9" ht="69.95" customHeight="1" thickBot="1" x14ac:dyDescent="0.75">
      <c r="A52" s="233" t="s">
        <v>30</v>
      </c>
      <c r="B52" s="233"/>
      <c r="C52" s="233"/>
      <c r="D52" s="233"/>
      <c r="E52" s="233"/>
      <c r="F52" s="143">
        <f>F27+F37+F47+F50+F51</f>
        <v>29.430000000000003</v>
      </c>
      <c r="G52" s="143">
        <f>G27+G37+G47+G51</f>
        <v>21.1</v>
      </c>
      <c r="H52" s="143">
        <f>H27+H37+H47+H50+H51</f>
        <v>87.02</v>
      </c>
      <c r="I52" s="143">
        <f>I27+I37+I47+I50+I51</f>
        <v>666.94999999999993</v>
      </c>
    </row>
    <row r="53" spans="1:9" ht="69.95" customHeight="1" thickBot="1" x14ac:dyDescent="0.75">
      <c r="A53" s="233" t="s">
        <v>27</v>
      </c>
      <c r="B53" s="233"/>
      <c r="C53" s="233"/>
      <c r="D53" s="233"/>
      <c r="E53" s="233"/>
      <c r="F53" s="233"/>
      <c r="G53" s="233"/>
      <c r="H53" s="233"/>
      <c r="I53" s="233"/>
    </row>
    <row r="54" spans="1:9" ht="69.95" customHeight="1" thickBot="1" x14ac:dyDescent="0.3">
      <c r="A54" s="277" t="s">
        <v>375</v>
      </c>
      <c r="B54" s="280">
        <v>90</v>
      </c>
      <c r="C54" s="150" t="s">
        <v>136</v>
      </c>
      <c r="D54" s="158">
        <v>40</v>
      </c>
      <c r="E54" s="158">
        <v>40</v>
      </c>
      <c r="F54" s="158">
        <v>3.72</v>
      </c>
      <c r="G54" s="158">
        <v>0.4</v>
      </c>
      <c r="H54" s="158">
        <v>27.88</v>
      </c>
      <c r="I54" s="158">
        <v>126.8</v>
      </c>
    </row>
    <row r="55" spans="1:9" ht="69.95" customHeight="1" thickBot="1" x14ac:dyDescent="0.75">
      <c r="A55" s="281"/>
      <c r="B55" s="281"/>
      <c r="C55" s="151" t="s">
        <v>149</v>
      </c>
      <c r="D55" s="141">
        <v>3</v>
      </c>
      <c r="E55" s="141">
        <v>3</v>
      </c>
      <c r="F55" s="141">
        <v>0.01</v>
      </c>
      <c r="G55" s="141">
        <v>2.35</v>
      </c>
      <c r="H55" s="141">
        <v>0.01</v>
      </c>
      <c r="I55" s="141">
        <v>22.02</v>
      </c>
    </row>
    <row r="56" spans="1:9" ht="69.95" customHeight="1" thickBot="1" x14ac:dyDescent="0.3">
      <c r="A56" s="281"/>
      <c r="B56" s="281"/>
      <c r="C56" s="151" t="s">
        <v>150</v>
      </c>
      <c r="D56" s="152">
        <v>2</v>
      </c>
      <c r="E56" s="152">
        <v>2</v>
      </c>
      <c r="F56" s="152"/>
      <c r="G56" s="152"/>
      <c r="H56" s="152">
        <v>1.91</v>
      </c>
      <c r="I56" s="152">
        <v>7.8</v>
      </c>
    </row>
    <row r="57" spans="1:9" ht="69.95" customHeight="1" thickBot="1" x14ac:dyDescent="0.3">
      <c r="A57" s="281"/>
      <c r="B57" s="281"/>
      <c r="C57" s="151" t="s">
        <v>201</v>
      </c>
      <c r="D57" s="152">
        <v>3</v>
      </c>
      <c r="E57" s="152">
        <v>3</v>
      </c>
      <c r="F57" s="152"/>
      <c r="G57" s="152">
        <v>2.81</v>
      </c>
      <c r="H57" s="152"/>
      <c r="I57" s="152">
        <v>26.19</v>
      </c>
    </row>
    <row r="58" spans="1:9" ht="69.95" customHeight="1" thickBot="1" x14ac:dyDescent="0.3">
      <c r="A58" s="281"/>
      <c r="B58" s="281"/>
      <c r="C58" s="151" t="s">
        <v>137</v>
      </c>
      <c r="D58" s="152">
        <v>40</v>
      </c>
      <c r="E58" s="152">
        <v>40</v>
      </c>
      <c r="F58" s="152">
        <v>1.1200000000000001</v>
      </c>
      <c r="G58" s="152">
        <v>1.28</v>
      </c>
      <c r="H58" s="152">
        <v>1.88</v>
      </c>
      <c r="I58" s="152">
        <v>23.6</v>
      </c>
    </row>
    <row r="59" spans="1:9" ht="69.95" customHeight="1" thickBot="1" x14ac:dyDescent="0.3">
      <c r="A59" s="281"/>
      <c r="B59" s="281"/>
      <c r="C59" s="151" t="s">
        <v>138</v>
      </c>
      <c r="D59" s="152">
        <v>4</v>
      </c>
      <c r="E59" s="152">
        <v>3.48</v>
      </c>
      <c r="F59" s="152">
        <v>0.64</v>
      </c>
      <c r="G59" s="152">
        <v>1.03</v>
      </c>
      <c r="H59" s="152">
        <v>0.01</v>
      </c>
      <c r="I59" s="152">
        <v>11.5</v>
      </c>
    </row>
    <row r="60" spans="1:9" ht="69.95" customHeight="1" thickBot="1" x14ac:dyDescent="0.3">
      <c r="A60" s="281"/>
      <c r="B60" s="281"/>
      <c r="C60" s="147" t="s">
        <v>158</v>
      </c>
      <c r="D60" s="148">
        <v>5</v>
      </c>
      <c r="E60" s="148">
        <v>4</v>
      </c>
      <c r="F60" s="148">
        <v>0.06</v>
      </c>
      <c r="G60" s="148"/>
      <c r="H60" s="148">
        <v>0.37</v>
      </c>
      <c r="I60" s="148">
        <v>1.65</v>
      </c>
    </row>
    <row r="61" spans="1:9" ht="69.95" customHeight="1" thickBot="1" x14ac:dyDescent="0.3">
      <c r="A61" s="281"/>
      <c r="B61" s="281"/>
      <c r="C61" s="151" t="s">
        <v>173</v>
      </c>
      <c r="D61" s="152">
        <v>10</v>
      </c>
      <c r="E61" s="152">
        <v>8</v>
      </c>
      <c r="F61" s="152">
        <v>0.02</v>
      </c>
      <c r="G61" s="152"/>
      <c r="H61" s="152">
        <v>0.57999999999999996</v>
      </c>
      <c r="I61" s="152">
        <v>2.7</v>
      </c>
    </row>
    <row r="62" spans="1:9" ht="69.95" customHeight="1" thickBot="1" x14ac:dyDescent="0.3">
      <c r="A62" s="281"/>
      <c r="B62" s="281"/>
      <c r="C62" s="151" t="s">
        <v>202</v>
      </c>
      <c r="D62" s="152">
        <v>75</v>
      </c>
      <c r="E62" s="152">
        <v>60</v>
      </c>
      <c r="F62" s="152">
        <v>1.08</v>
      </c>
      <c r="G62" s="152">
        <v>0.06</v>
      </c>
      <c r="H62" s="152">
        <v>2.82</v>
      </c>
      <c r="I62" s="152">
        <v>16.2</v>
      </c>
    </row>
    <row r="63" spans="1:9" ht="69.95" customHeight="1" thickBot="1" x14ac:dyDescent="0.75">
      <c r="A63" s="282"/>
      <c r="B63" s="282"/>
      <c r="C63" s="151" t="s">
        <v>143</v>
      </c>
      <c r="D63" s="141">
        <v>2.9999999999999997E-4</v>
      </c>
      <c r="E63" s="141">
        <v>2.9999999999999997E-4</v>
      </c>
      <c r="F63" s="141"/>
      <c r="G63" s="141"/>
      <c r="H63" s="141"/>
      <c r="I63" s="141"/>
    </row>
    <row r="64" spans="1:9" ht="69.95" customHeight="1" thickBot="1" x14ac:dyDescent="0.75">
      <c r="A64" s="237"/>
      <c r="B64" s="237"/>
      <c r="C64" s="237"/>
      <c r="D64" s="237"/>
      <c r="E64" s="237"/>
      <c r="F64" s="143">
        <f>SUM(F54:F63)</f>
        <v>6.6499999999999986</v>
      </c>
      <c r="G64" s="143">
        <f>SUM(G54:G63)</f>
        <v>7.9300000000000006</v>
      </c>
      <c r="H64" s="143">
        <f>SUM(H54:H63)</f>
        <v>35.46</v>
      </c>
      <c r="I64" s="143">
        <f>SUM(I54:I63)</f>
        <v>238.45999999999998</v>
      </c>
    </row>
    <row r="65" spans="1:9" ht="69.95" customHeight="1" thickBot="1" x14ac:dyDescent="0.75">
      <c r="A65" s="160" t="s">
        <v>88</v>
      </c>
      <c r="B65" s="143">
        <v>15</v>
      </c>
      <c r="C65" s="159" t="s">
        <v>88</v>
      </c>
      <c r="D65" s="141">
        <v>15</v>
      </c>
      <c r="E65" s="141">
        <v>15</v>
      </c>
      <c r="F65" s="141">
        <v>0.91</v>
      </c>
      <c r="G65" s="141">
        <v>4.63</v>
      </c>
      <c r="H65" s="141">
        <v>8.67</v>
      </c>
      <c r="I65" s="141">
        <v>79.349999999999994</v>
      </c>
    </row>
    <row r="66" spans="1:9" ht="69.95" customHeight="1" thickBot="1" x14ac:dyDescent="0.75">
      <c r="A66" s="255"/>
      <c r="B66" s="256"/>
      <c r="C66" s="256"/>
      <c r="D66" s="256"/>
      <c r="E66" s="256"/>
      <c r="F66" s="256"/>
      <c r="G66" s="256"/>
      <c r="H66" s="256"/>
      <c r="I66" s="276"/>
    </row>
    <row r="67" spans="1:9" ht="69.95" customHeight="1" thickBot="1" x14ac:dyDescent="0.75">
      <c r="A67" s="238" t="s">
        <v>144</v>
      </c>
      <c r="B67" s="242">
        <v>200</v>
      </c>
      <c r="C67" s="159" t="s">
        <v>24</v>
      </c>
      <c r="D67" s="141">
        <v>100</v>
      </c>
      <c r="E67" s="141">
        <v>100</v>
      </c>
      <c r="F67" s="141">
        <v>2.8</v>
      </c>
      <c r="G67" s="141">
        <v>3.2</v>
      </c>
      <c r="H67" s="141">
        <v>4.7</v>
      </c>
      <c r="I67" s="141">
        <v>59</v>
      </c>
    </row>
    <row r="68" spans="1:9" ht="69.95" customHeight="1" thickBot="1" x14ac:dyDescent="0.75">
      <c r="A68" s="239"/>
      <c r="B68" s="233"/>
      <c r="C68" s="147" t="s">
        <v>145</v>
      </c>
      <c r="D68" s="141">
        <v>1</v>
      </c>
      <c r="E68" s="141">
        <v>1</v>
      </c>
      <c r="F68" s="141">
        <v>0.04</v>
      </c>
      <c r="G68" s="141"/>
      <c r="H68" s="141">
        <v>0.65</v>
      </c>
      <c r="I68" s="141">
        <v>2.94</v>
      </c>
    </row>
    <row r="69" spans="1:9" ht="69.95" customHeight="1" thickBot="1" x14ac:dyDescent="0.75">
      <c r="A69" s="239"/>
      <c r="B69" s="233"/>
      <c r="C69" s="147" t="s">
        <v>140</v>
      </c>
      <c r="D69" s="141">
        <v>10</v>
      </c>
      <c r="E69" s="141">
        <v>10</v>
      </c>
      <c r="F69" s="141"/>
      <c r="G69" s="141"/>
      <c r="H69" s="141">
        <v>9.5500000000000007</v>
      </c>
      <c r="I69" s="141">
        <v>39</v>
      </c>
    </row>
    <row r="70" spans="1:9" ht="69.95" customHeight="1" thickBot="1" x14ac:dyDescent="0.75">
      <c r="A70" s="237"/>
      <c r="B70" s="237"/>
      <c r="C70" s="237"/>
      <c r="D70" s="237"/>
      <c r="E70" s="237"/>
      <c r="F70" s="143">
        <f>SUM(F67:F69)</f>
        <v>2.84</v>
      </c>
      <c r="G70" s="143">
        <f>SUM(G67:G69)</f>
        <v>3.2</v>
      </c>
      <c r="H70" s="143">
        <f>SUM(H67:H69)</f>
        <v>14.900000000000002</v>
      </c>
      <c r="I70" s="143">
        <f>SUM(I67:I69)</f>
        <v>100.94</v>
      </c>
    </row>
    <row r="71" spans="1:9" ht="69.95" customHeight="1" thickBot="1" x14ac:dyDescent="0.75">
      <c r="A71" s="233" t="s">
        <v>32</v>
      </c>
      <c r="B71" s="233"/>
      <c r="C71" s="233"/>
      <c r="D71" s="233"/>
      <c r="E71" s="233"/>
      <c r="F71" s="143">
        <f>F64+F65+F70</f>
        <v>10.399999999999999</v>
      </c>
      <c r="G71" s="143">
        <f>G64+G65+G70</f>
        <v>15.760000000000002</v>
      </c>
      <c r="H71" s="143">
        <f>H64+H65+H70</f>
        <v>59.03</v>
      </c>
      <c r="I71" s="143">
        <f>I64+I65+I70</f>
        <v>418.74999999999994</v>
      </c>
    </row>
    <row r="72" spans="1:9" ht="69.95" customHeight="1" thickBot="1" x14ac:dyDescent="0.75">
      <c r="A72" s="233" t="s">
        <v>33</v>
      </c>
      <c r="B72" s="233"/>
      <c r="C72" s="233"/>
      <c r="D72" s="233"/>
      <c r="E72" s="233"/>
      <c r="F72" s="143">
        <f>F20+F52+F71</f>
        <v>51.92</v>
      </c>
      <c r="G72" s="143">
        <f>G20+G52+G71</f>
        <v>60.92</v>
      </c>
      <c r="H72" s="143">
        <f>H20+H22+H52+H71</f>
        <v>198.53</v>
      </c>
      <c r="I72" s="143">
        <f>I20+I22+I52+I71</f>
        <v>1571.06</v>
      </c>
    </row>
    <row r="73" spans="1:9" ht="69.95" customHeight="1" x14ac:dyDescent="0.25"/>
  </sheetData>
  <mergeCells count="37">
    <mergeCell ref="B38:B46"/>
    <mergeCell ref="A13:A14"/>
    <mergeCell ref="B13:B14"/>
    <mergeCell ref="A16:A18"/>
    <mergeCell ref="B16:B18"/>
    <mergeCell ref="A19:E19"/>
    <mergeCell ref="A6:I6"/>
    <mergeCell ref="A8:I8"/>
    <mergeCell ref="A9:A11"/>
    <mergeCell ref="B9:B11"/>
    <mergeCell ref="A12:E12"/>
    <mergeCell ref="A48:A49"/>
    <mergeCell ref="B48:B49"/>
    <mergeCell ref="A50:E50"/>
    <mergeCell ref="A52:E52"/>
    <mergeCell ref="A15:E15"/>
    <mergeCell ref="A20:E20"/>
    <mergeCell ref="A21:I21"/>
    <mergeCell ref="A23:I23"/>
    <mergeCell ref="A24:A26"/>
    <mergeCell ref="B24:B26"/>
    <mergeCell ref="A27:E27"/>
    <mergeCell ref="A28:A36"/>
    <mergeCell ref="A47:E47"/>
    <mergeCell ref="B28:B36"/>
    <mergeCell ref="A37:E37"/>
    <mergeCell ref="A38:A46"/>
    <mergeCell ref="A71:E71"/>
    <mergeCell ref="A72:E72"/>
    <mergeCell ref="A53:I53"/>
    <mergeCell ref="A54:A63"/>
    <mergeCell ref="B54:B63"/>
    <mergeCell ref="A64:E64"/>
    <mergeCell ref="A70:E70"/>
    <mergeCell ref="A67:A69"/>
    <mergeCell ref="B67:B69"/>
    <mergeCell ref="A66:I66"/>
  </mergeCells>
  <pageMargins left="0.7" right="0.7" top="0.75" bottom="0.75" header="0.3" footer="0.3"/>
  <pageSetup paperSize="9" scale="15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58"/>
  <sheetViews>
    <sheetView view="pageBreakPreview" zoomScale="31" zoomScaleNormal="84" zoomScaleSheetLayoutView="31" workbookViewId="0">
      <selection activeCell="C7" sqref="C7"/>
    </sheetView>
  </sheetViews>
  <sheetFormatPr defaultRowHeight="15" x14ac:dyDescent="0.25"/>
  <cols>
    <col min="1" max="1" width="100.7109375" style="12" customWidth="1"/>
    <col min="2" max="2" width="40.7109375" style="5" customWidth="1"/>
    <col min="3" max="3" width="100.7109375" customWidth="1"/>
    <col min="4" max="8" width="40.7109375" customWidth="1"/>
    <col min="9" max="9" width="55.7109375" customWidth="1"/>
  </cols>
  <sheetData>
    <row r="3" spans="1:9" ht="61.5" x14ac:dyDescent="0.7">
      <c r="A3" s="173"/>
      <c r="B3" s="132"/>
      <c r="C3" s="132" t="s">
        <v>332</v>
      </c>
      <c r="D3" s="135"/>
      <c r="E3" s="135"/>
      <c r="F3" s="135"/>
      <c r="G3" s="135"/>
      <c r="H3" s="135"/>
      <c r="I3" s="157" t="s">
        <v>317</v>
      </c>
    </row>
    <row r="4" spans="1:9" ht="62.25" thickBot="1" x14ac:dyDescent="0.75">
      <c r="A4" s="173"/>
      <c r="B4" s="132"/>
      <c r="C4" s="136" t="s">
        <v>352</v>
      </c>
      <c r="D4" s="136"/>
      <c r="E4" s="135"/>
      <c r="F4" s="135"/>
      <c r="G4" s="133"/>
      <c r="H4" s="133" t="s">
        <v>408</v>
      </c>
      <c r="I4" s="133"/>
    </row>
    <row r="5" spans="1:9" ht="144" customHeight="1" thickBot="1" x14ac:dyDescent="0.3">
      <c r="A5" s="171" t="s">
        <v>0</v>
      </c>
      <c r="B5" s="137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3">
      <c r="A7" s="174" t="s">
        <v>146</v>
      </c>
      <c r="B7" s="138">
        <v>90</v>
      </c>
      <c r="C7" s="147" t="s">
        <v>146</v>
      </c>
      <c r="D7" s="148">
        <v>90</v>
      </c>
      <c r="E7" s="148">
        <v>90</v>
      </c>
      <c r="F7" s="148">
        <v>0.64</v>
      </c>
      <c r="G7" s="148"/>
      <c r="H7" s="148">
        <v>10.52</v>
      </c>
      <c r="I7" s="148">
        <v>47.68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3">
      <c r="A9" s="290" t="s">
        <v>81</v>
      </c>
      <c r="B9" s="280">
        <v>150</v>
      </c>
      <c r="C9" s="150" t="s">
        <v>147</v>
      </c>
      <c r="D9" s="158">
        <v>25</v>
      </c>
      <c r="E9" s="158">
        <v>25</v>
      </c>
      <c r="F9" s="158">
        <v>2.5</v>
      </c>
      <c r="G9" s="158">
        <v>0.55000000000000004</v>
      </c>
      <c r="H9" s="158">
        <v>16.350000000000001</v>
      </c>
      <c r="I9" s="158">
        <v>82.5</v>
      </c>
    </row>
    <row r="10" spans="1:9" ht="69.95" customHeight="1" thickBot="1" x14ac:dyDescent="0.75">
      <c r="A10" s="291"/>
      <c r="B10" s="278"/>
      <c r="C10" s="151" t="s">
        <v>148</v>
      </c>
      <c r="D10" s="141">
        <v>100</v>
      </c>
      <c r="E10" s="141">
        <v>100</v>
      </c>
      <c r="F10" s="141">
        <v>2.8</v>
      </c>
      <c r="G10" s="141">
        <v>3.2</v>
      </c>
      <c r="H10" s="141">
        <v>4.7</v>
      </c>
      <c r="I10" s="141">
        <v>59</v>
      </c>
    </row>
    <row r="11" spans="1:9" ht="69.95" customHeight="1" thickBot="1" x14ac:dyDescent="0.3">
      <c r="A11" s="291"/>
      <c r="B11" s="278"/>
      <c r="C11" s="151" t="s">
        <v>149</v>
      </c>
      <c r="D11" s="152">
        <v>3</v>
      </c>
      <c r="E11" s="152">
        <v>3</v>
      </c>
      <c r="F11" s="152">
        <v>0.01</v>
      </c>
      <c r="G11" s="152">
        <v>2.35</v>
      </c>
      <c r="H11" s="152">
        <v>0.01</v>
      </c>
      <c r="I11" s="152">
        <v>22.02</v>
      </c>
    </row>
    <row r="12" spans="1:9" ht="69.95" customHeight="1" thickBot="1" x14ac:dyDescent="0.3">
      <c r="A12" s="292"/>
      <c r="B12" s="279"/>
      <c r="C12" s="151" t="s">
        <v>150</v>
      </c>
      <c r="D12" s="152">
        <v>3</v>
      </c>
      <c r="E12" s="152">
        <v>3</v>
      </c>
      <c r="F12" s="152"/>
      <c r="G12" s="152"/>
      <c r="H12" s="152">
        <v>2.86</v>
      </c>
      <c r="I12" s="152">
        <v>11.7</v>
      </c>
    </row>
    <row r="13" spans="1:9" ht="69.95" customHeight="1" thickBot="1" x14ac:dyDescent="0.75">
      <c r="A13" s="237"/>
      <c r="B13" s="237"/>
      <c r="C13" s="237"/>
      <c r="D13" s="237"/>
      <c r="E13" s="237"/>
      <c r="F13" s="143">
        <f>SUM(F9:F12)</f>
        <v>5.31</v>
      </c>
      <c r="G13" s="143">
        <f>SUM(G9:G12)</f>
        <v>6.1</v>
      </c>
      <c r="H13" s="143">
        <f>SUM(H9:H12)</f>
        <v>23.92</v>
      </c>
      <c r="I13" s="143">
        <f>SUM(I9:I12)</f>
        <v>175.22</v>
      </c>
    </row>
    <row r="14" spans="1:9" ht="69.95" customHeight="1" thickBot="1" x14ac:dyDescent="0.3">
      <c r="A14" s="290" t="s">
        <v>151</v>
      </c>
      <c r="B14" s="240" t="s">
        <v>356</v>
      </c>
      <c r="C14" s="150" t="s">
        <v>51</v>
      </c>
      <c r="D14" s="158">
        <v>25</v>
      </c>
      <c r="E14" s="158">
        <v>25</v>
      </c>
      <c r="F14" s="158">
        <v>1.77</v>
      </c>
      <c r="G14" s="158">
        <v>0.27</v>
      </c>
      <c r="H14" s="158">
        <v>11.6</v>
      </c>
      <c r="I14" s="158">
        <v>57.25</v>
      </c>
    </row>
    <row r="15" spans="1:9" ht="69.95" customHeight="1" thickBot="1" x14ac:dyDescent="0.75">
      <c r="A15" s="293"/>
      <c r="B15" s="233"/>
      <c r="C15" s="151" t="s">
        <v>149</v>
      </c>
      <c r="D15" s="141">
        <v>6</v>
      </c>
      <c r="E15" s="141">
        <v>6</v>
      </c>
      <c r="F15" s="141">
        <v>0.02</v>
      </c>
      <c r="G15" s="141">
        <v>4.71</v>
      </c>
      <c r="H15" s="141">
        <v>0.03</v>
      </c>
      <c r="I15" s="141">
        <v>44.04</v>
      </c>
    </row>
    <row r="16" spans="1:9" ht="69.95" customHeight="1" thickBot="1" x14ac:dyDescent="0.75">
      <c r="A16" s="237"/>
      <c r="B16" s="237"/>
      <c r="C16" s="237"/>
      <c r="D16" s="237"/>
      <c r="E16" s="237"/>
      <c r="F16" s="143">
        <f>SUM(F14:F15)</f>
        <v>1.79</v>
      </c>
      <c r="G16" s="143">
        <f>SUM(G14:G15)</f>
        <v>4.9800000000000004</v>
      </c>
      <c r="H16" s="143">
        <f>SUM(H14:H15)</f>
        <v>11.629999999999999</v>
      </c>
      <c r="I16" s="143">
        <f>SUM(I14:I15)</f>
        <v>101.28999999999999</v>
      </c>
    </row>
    <row r="17" spans="1:9" ht="69.95" customHeight="1" thickBot="1" x14ac:dyDescent="0.75">
      <c r="A17" s="259" t="s">
        <v>53</v>
      </c>
      <c r="B17" s="242">
        <v>150</v>
      </c>
      <c r="C17" s="140" t="s">
        <v>42</v>
      </c>
      <c r="D17" s="141">
        <v>1</v>
      </c>
      <c r="E17" s="141">
        <v>1</v>
      </c>
      <c r="F17" s="141"/>
      <c r="G17" s="141"/>
      <c r="H17" s="141">
        <v>0.64</v>
      </c>
      <c r="I17" s="141">
        <v>2.94</v>
      </c>
    </row>
    <row r="18" spans="1:9" ht="69.95" customHeight="1" thickBot="1" x14ac:dyDescent="0.75">
      <c r="A18" s="259"/>
      <c r="B18" s="242"/>
      <c r="C18" s="140" t="s">
        <v>24</v>
      </c>
      <c r="D18" s="141">
        <v>100</v>
      </c>
      <c r="E18" s="141">
        <v>100</v>
      </c>
      <c r="F18" s="141">
        <v>2.8</v>
      </c>
      <c r="G18" s="141">
        <v>3.2</v>
      </c>
      <c r="H18" s="141">
        <v>4.7</v>
      </c>
      <c r="I18" s="141">
        <v>59</v>
      </c>
    </row>
    <row r="19" spans="1:9" ht="69.95" customHeight="1" thickBot="1" x14ac:dyDescent="0.75">
      <c r="A19" s="259"/>
      <c r="B19" s="242"/>
      <c r="C19" s="140" t="s">
        <v>14</v>
      </c>
      <c r="D19" s="152">
        <v>12</v>
      </c>
      <c r="E19" s="152">
        <v>12</v>
      </c>
      <c r="F19" s="152"/>
      <c r="G19" s="152"/>
      <c r="H19" s="152">
        <v>11.4</v>
      </c>
      <c r="I19" s="152">
        <v>46.8</v>
      </c>
    </row>
    <row r="20" spans="1:9" ht="69.95" customHeight="1" thickBot="1" x14ac:dyDescent="0.75">
      <c r="A20" s="237"/>
      <c r="B20" s="237"/>
      <c r="C20" s="237"/>
      <c r="D20" s="237"/>
      <c r="E20" s="237"/>
      <c r="F20" s="143">
        <f>SUM(F17:F19)</f>
        <v>2.8</v>
      </c>
      <c r="G20" s="143">
        <f>SUM(G17:G19)</f>
        <v>3.2</v>
      </c>
      <c r="H20" s="143">
        <f>SUM(H17:H19)</f>
        <v>16.740000000000002</v>
      </c>
      <c r="I20" s="143">
        <f>SUM(I17:I19)</f>
        <v>108.74</v>
      </c>
    </row>
    <row r="21" spans="1:9" ht="69.95" customHeight="1" thickBot="1" x14ac:dyDescent="0.75">
      <c r="A21" s="233" t="s">
        <v>31</v>
      </c>
      <c r="B21" s="233"/>
      <c r="C21" s="233"/>
      <c r="D21" s="233"/>
      <c r="E21" s="233"/>
      <c r="F21" s="143">
        <f>F7+F13+F16+F20</f>
        <v>10.54</v>
      </c>
      <c r="G21" s="143">
        <f>G13+G16+G20</f>
        <v>14.280000000000001</v>
      </c>
      <c r="H21" s="143">
        <f>H7+H13+H16+H20</f>
        <v>62.809999999999995</v>
      </c>
      <c r="I21" s="143">
        <f>I7+I13+I16+I20</f>
        <v>432.93</v>
      </c>
    </row>
    <row r="22" spans="1:9" ht="69.95" customHeight="1" thickBot="1" x14ac:dyDescent="0.75">
      <c r="A22" s="289" t="s">
        <v>15</v>
      </c>
      <c r="B22" s="289"/>
      <c r="C22" s="289"/>
      <c r="D22" s="289"/>
      <c r="E22" s="289"/>
      <c r="F22" s="289"/>
      <c r="G22" s="289"/>
      <c r="H22" s="289"/>
      <c r="I22" s="289"/>
    </row>
    <row r="23" spans="1:9" ht="69.95" customHeight="1" thickBot="1" x14ac:dyDescent="0.3">
      <c r="A23" s="175" t="s">
        <v>153</v>
      </c>
      <c r="B23" s="166">
        <v>125</v>
      </c>
      <c r="C23" s="150" t="s">
        <v>153</v>
      </c>
      <c r="D23" s="158">
        <v>125</v>
      </c>
      <c r="E23" s="158">
        <v>125</v>
      </c>
      <c r="F23" s="158"/>
      <c r="G23" s="158"/>
      <c r="H23" s="158">
        <v>8.75</v>
      </c>
      <c r="I23" s="158">
        <v>35</v>
      </c>
    </row>
    <row r="24" spans="1:9" ht="69.95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69.95" customHeight="1" thickBot="1" x14ac:dyDescent="0.75">
      <c r="A25" s="277" t="s">
        <v>234</v>
      </c>
      <c r="B25" s="280">
        <v>200</v>
      </c>
      <c r="C25" s="150" t="s">
        <v>159</v>
      </c>
      <c r="D25" s="141">
        <v>30</v>
      </c>
      <c r="E25" s="141">
        <v>21</v>
      </c>
      <c r="F25" s="141">
        <v>4.2</v>
      </c>
      <c r="G25" s="141">
        <v>2.0699999999999998</v>
      </c>
      <c r="H25" s="141"/>
      <c r="I25" s="141">
        <v>35.28</v>
      </c>
    </row>
    <row r="26" spans="1:9" ht="69.95" customHeight="1" thickBot="1" x14ac:dyDescent="0.3">
      <c r="A26" s="285"/>
      <c r="B26" s="286"/>
      <c r="C26" s="150" t="s">
        <v>154</v>
      </c>
      <c r="D26" s="158">
        <v>80</v>
      </c>
      <c r="E26" s="158">
        <v>56</v>
      </c>
      <c r="F26" s="158">
        <v>1.01</v>
      </c>
      <c r="G26" s="158">
        <v>0.22</v>
      </c>
      <c r="H26" s="158">
        <v>9.1300000000000008</v>
      </c>
      <c r="I26" s="152"/>
    </row>
    <row r="27" spans="1:9" ht="69.95" customHeight="1" thickBot="1" x14ac:dyDescent="0.3">
      <c r="A27" s="281"/>
      <c r="B27" s="281"/>
      <c r="C27" s="151" t="s">
        <v>174</v>
      </c>
      <c r="D27" s="152">
        <v>30</v>
      </c>
      <c r="E27" s="152">
        <v>24</v>
      </c>
      <c r="F27" s="152">
        <v>0.43</v>
      </c>
      <c r="G27" s="152">
        <v>0.02</v>
      </c>
      <c r="H27" s="152">
        <v>1.1299999999999999</v>
      </c>
      <c r="I27" s="152">
        <v>6.5</v>
      </c>
    </row>
    <row r="28" spans="1:9" ht="69.95" customHeight="1" thickBot="1" x14ac:dyDescent="0.3">
      <c r="A28" s="281"/>
      <c r="B28" s="281"/>
      <c r="C28" s="151" t="s">
        <v>157</v>
      </c>
      <c r="D28" s="152">
        <v>15</v>
      </c>
      <c r="E28" s="152">
        <v>12</v>
      </c>
      <c r="F28" s="152">
        <v>0.03</v>
      </c>
      <c r="G28" s="152"/>
      <c r="H28" s="152">
        <v>0.87</v>
      </c>
      <c r="I28" s="152">
        <v>4.0999999999999996</v>
      </c>
    </row>
    <row r="29" spans="1:9" ht="69.95" customHeight="1" thickBot="1" x14ac:dyDescent="0.3">
      <c r="A29" s="281"/>
      <c r="B29" s="281"/>
      <c r="C29" s="151" t="s">
        <v>158</v>
      </c>
      <c r="D29" s="152">
        <v>7</v>
      </c>
      <c r="E29" s="152">
        <v>6</v>
      </c>
      <c r="F29" s="152">
        <v>0.09</v>
      </c>
      <c r="G29" s="152"/>
      <c r="H29" s="152">
        <v>0.56000000000000005</v>
      </c>
      <c r="I29" s="152">
        <v>2.6</v>
      </c>
    </row>
    <row r="30" spans="1:9" ht="69.95" customHeight="1" thickBot="1" x14ac:dyDescent="0.3">
      <c r="A30" s="282"/>
      <c r="B30" s="282"/>
      <c r="C30" s="151" t="s">
        <v>141</v>
      </c>
      <c r="D30" s="152">
        <v>2</v>
      </c>
      <c r="E30" s="152">
        <v>2</v>
      </c>
      <c r="F30" s="152"/>
      <c r="G30" s="152">
        <v>1.88</v>
      </c>
      <c r="H30" s="152"/>
      <c r="I30" s="152">
        <v>17.46</v>
      </c>
    </row>
    <row r="31" spans="1:9" ht="69.95" customHeight="1" thickBot="1" x14ac:dyDescent="0.75">
      <c r="A31" s="237"/>
      <c r="B31" s="237"/>
      <c r="C31" s="237"/>
      <c r="D31" s="237"/>
      <c r="E31" s="237"/>
      <c r="F31" s="143">
        <f>SUM(F25:F30)</f>
        <v>5.76</v>
      </c>
      <c r="G31" s="143">
        <f>SUM(G25:G30)</f>
        <v>4.1899999999999995</v>
      </c>
      <c r="H31" s="143">
        <f>SUM(H25:H30)</f>
        <v>11.690000000000001</v>
      </c>
      <c r="I31" s="143">
        <f>SUM(I25:I30)</f>
        <v>65.94</v>
      </c>
    </row>
    <row r="32" spans="1:9" ht="69.95" customHeight="1" thickBot="1" x14ac:dyDescent="0.3">
      <c r="A32" s="277" t="s">
        <v>235</v>
      </c>
      <c r="B32" s="280">
        <v>200</v>
      </c>
      <c r="C32" s="150" t="s">
        <v>52</v>
      </c>
      <c r="D32" s="158">
        <v>30</v>
      </c>
      <c r="E32" s="158">
        <v>30</v>
      </c>
      <c r="F32" s="158">
        <v>2.79</v>
      </c>
      <c r="G32" s="158">
        <v>0.3</v>
      </c>
      <c r="H32" s="158">
        <v>20.91</v>
      </c>
      <c r="I32" s="158">
        <v>190.2</v>
      </c>
    </row>
    <row r="33" spans="1:9" ht="69.95" customHeight="1" thickBot="1" x14ac:dyDescent="0.3">
      <c r="A33" s="281"/>
      <c r="B33" s="281"/>
      <c r="C33" s="151" t="s">
        <v>159</v>
      </c>
      <c r="D33" s="152">
        <v>61</v>
      </c>
      <c r="E33" s="152">
        <v>61</v>
      </c>
      <c r="F33" s="152">
        <v>8.6</v>
      </c>
      <c r="G33" s="152">
        <v>2.99</v>
      </c>
      <c r="H33" s="152"/>
      <c r="I33" s="152">
        <v>61.52</v>
      </c>
    </row>
    <row r="34" spans="1:9" ht="69.95" customHeight="1" thickBot="1" x14ac:dyDescent="0.3">
      <c r="A34" s="281"/>
      <c r="B34" s="281"/>
      <c r="C34" s="151" t="s">
        <v>236</v>
      </c>
      <c r="D34" s="152">
        <v>5</v>
      </c>
      <c r="E34" s="152">
        <v>4.25</v>
      </c>
      <c r="F34" s="152">
        <v>0.62</v>
      </c>
      <c r="G34" s="152">
        <v>1.25</v>
      </c>
      <c r="H34" s="152">
        <v>0.02</v>
      </c>
      <c r="I34" s="152">
        <v>14.11</v>
      </c>
    </row>
    <row r="35" spans="1:9" ht="69.95" customHeight="1" thickBot="1" x14ac:dyDescent="0.3">
      <c r="A35" s="281"/>
      <c r="B35" s="281"/>
      <c r="C35" s="151" t="s">
        <v>137</v>
      </c>
      <c r="D35" s="152">
        <v>15</v>
      </c>
      <c r="E35" s="152">
        <v>15</v>
      </c>
      <c r="F35" s="152">
        <v>0.42</v>
      </c>
      <c r="G35" s="152">
        <v>0.32</v>
      </c>
      <c r="H35" s="152">
        <v>0.47</v>
      </c>
      <c r="I35" s="152">
        <v>5.9</v>
      </c>
    </row>
    <row r="36" spans="1:9" ht="69.95" customHeight="1" thickBot="1" x14ac:dyDescent="0.3">
      <c r="A36" s="281"/>
      <c r="B36" s="281"/>
      <c r="C36" s="151" t="s">
        <v>141</v>
      </c>
      <c r="D36" s="152">
        <v>3</v>
      </c>
      <c r="E36" s="152">
        <v>3</v>
      </c>
      <c r="F36" s="152"/>
      <c r="G36" s="152">
        <v>2.81</v>
      </c>
      <c r="H36" s="152"/>
      <c r="I36" s="152">
        <v>26.19</v>
      </c>
    </row>
    <row r="37" spans="1:9" ht="69.95" customHeight="1" thickBot="1" x14ac:dyDescent="0.3">
      <c r="A37" s="282"/>
      <c r="B37" s="282"/>
      <c r="C37" s="151" t="s">
        <v>149</v>
      </c>
      <c r="D37" s="152">
        <v>5</v>
      </c>
      <c r="E37" s="152">
        <v>5</v>
      </c>
      <c r="F37" s="152">
        <v>0.02</v>
      </c>
      <c r="G37" s="152">
        <v>3.92</v>
      </c>
      <c r="H37" s="152">
        <v>0.02</v>
      </c>
      <c r="I37" s="152">
        <v>36.700000000000003</v>
      </c>
    </row>
    <row r="38" spans="1:9" ht="69.95" customHeight="1" thickBot="1" x14ac:dyDescent="0.75">
      <c r="A38" s="237"/>
      <c r="B38" s="237"/>
      <c r="C38" s="237"/>
      <c r="D38" s="237"/>
      <c r="E38" s="237"/>
      <c r="F38" s="143">
        <f>SUM(F32:F37)</f>
        <v>12.45</v>
      </c>
      <c r="G38" s="143">
        <f>SUM(G32:G37)</f>
        <v>11.59</v>
      </c>
      <c r="H38" s="143">
        <f>SUM(H32:H37)</f>
        <v>21.419999999999998</v>
      </c>
      <c r="I38" s="143">
        <f>SUM(I32:I37)</f>
        <v>334.61999999999995</v>
      </c>
    </row>
    <row r="39" spans="1:9" ht="69.95" customHeight="1" thickBot="1" x14ac:dyDescent="0.75">
      <c r="A39" s="290" t="s">
        <v>48</v>
      </c>
      <c r="B39" s="280">
        <v>150</v>
      </c>
      <c r="C39" s="140" t="s">
        <v>413</v>
      </c>
      <c r="D39" s="141">
        <v>8</v>
      </c>
      <c r="E39" s="141">
        <v>8</v>
      </c>
      <c r="F39" s="141">
        <v>0.18</v>
      </c>
      <c r="G39" s="141"/>
      <c r="H39" s="141">
        <v>3.84</v>
      </c>
      <c r="I39" s="141">
        <v>15.92</v>
      </c>
    </row>
    <row r="40" spans="1:9" ht="69.95" customHeight="1" thickBot="1" x14ac:dyDescent="0.3">
      <c r="A40" s="292"/>
      <c r="B40" s="279"/>
      <c r="C40" s="151" t="s">
        <v>150</v>
      </c>
      <c r="D40" s="152">
        <v>12</v>
      </c>
      <c r="E40" s="152">
        <v>12</v>
      </c>
      <c r="F40" s="152"/>
      <c r="G40" s="152"/>
      <c r="H40" s="152">
        <v>11.4</v>
      </c>
      <c r="I40" s="152">
        <v>46.8</v>
      </c>
    </row>
    <row r="41" spans="1:9" ht="69.95" customHeight="1" thickBot="1" x14ac:dyDescent="0.75">
      <c r="A41" s="237"/>
      <c r="B41" s="237"/>
      <c r="C41" s="237"/>
      <c r="D41" s="237"/>
      <c r="E41" s="237"/>
      <c r="F41" s="143">
        <f>SUM(F39:F40)</f>
        <v>0.18</v>
      </c>
      <c r="G41" s="143">
        <f>SUM(G39:G40)</f>
        <v>0</v>
      </c>
      <c r="H41" s="143">
        <f>SUM(H39:H40)</f>
        <v>15.24</v>
      </c>
      <c r="I41" s="143">
        <f>SUM(I39:I40)</f>
        <v>62.72</v>
      </c>
    </row>
    <row r="42" spans="1:9" ht="69.95" customHeight="1" thickBot="1" x14ac:dyDescent="0.75">
      <c r="A42" s="160" t="s">
        <v>49</v>
      </c>
      <c r="B42" s="143">
        <v>30</v>
      </c>
      <c r="C42" s="140" t="s">
        <v>26</v>
      </c>
      <c r="D42" s="141">
        <v>30</v>
      </c>
      <c r="E42" s="141">
        <v>30</v>
      </c>
      <c r="F42" s="141">
        <v>1.56</v>
      </c>
      <c r="G42" s="141">
        <v>0.36</v>
      </c>
      <c r="H42" s="141">
        <v>13.29</v>
      </c>
      <c r="I42" s="141">
        <v>64.2</v>
      </c>
    </row>
    <row r="43" spans="1:9" ht="69.95" customHeight="1" thickBot="1" x14ac:dyDescent="0.75">
      <c r="A43" s="233" t="s">
        <v>30</v>
      </c>
      <c r="B43" s="233"/>
      <c r="C43" s="233"/>
      <c r="D43" s="233"/>
      <c r="E43" s="233"/>
      <c r="F43" s="143">
        <f>F31+F38+F41+F42</f>
        <v>19.95</v>
      </c>
      <c r="G43" s="143">
        <f>G31+G38+G42</f>
        <v>16.14</v>
      </c>
      <c r="H43" s="143">
        <f>H31+H38+H41+H42</f>
        <v>61.64</v>
      </c>
      <c r="I43" s="143">
        <f>I31+I38+I41+I42</f>
        <v>527.48</v>
      </c>
    </row>
    <row r="44" spans="1:9" ht="69.95" customHeight="1" thickBot="1" x14ac:dyDescent="0.75">
      <c r="A44" s="233" t="s">
        <v>27</v>
      </c>
      <c r="B44" s="233"/>
      <c r="C44" s="233"/>
      <c r="D44" s="233"/>
      <c r="E44" s="233"/>
      <c r="F44" s="233"/>
      <c r="G44" s="233"/>
      <c r="H44" s="233"/>
      <c r="I44" s="233"/>
    </row>
    <row r="45" spans="1:9" ht="69.95" customHeight="1" thickBot="1" x14ac:dyDescent="0.3">
      <c r="A45" s="290" t="s">
        <v>93</v>
      </c>
      <c r="B45" s="280">
        <v>150</v>
      </c>
      <c r="C45" s="150" t="s">
        <v>164</v>
      </c>
      <c r="D45" s="158">
        <v>40</v>
      </c>
      <c r="E45" s="158">
        <v>34.799999999999997</v>
      </c>
      <c r="F45" s="158">
        <v>4.95</v>
      </c>
      <c r="G45" s="158">
        <v>10.039999999999999</v>
      </c>
      <c r="H45" s="158">
        <v>0.16</v>
      </c>
      <c r="I45" s="158">
        <v>112.71</v>
      </c>
    </row>
    <row r="46" spans="1:9" ht="69.95" customHeight="1" thickBot="1" x14ac:dyDescent="0.3">
      <c r="A46" s="291"/>
      <c r="B46" s="278"/>
      <c r="C46" s="151" t="s">
        <v>137</v>
      </c>
      <c r="D46" s="152">
        <v>100</v>
      </c>
      <c r="E46" s="152">
        <v>100</v>
      </c>
      <c r="F46" s="152">
        <v>2.8</v>
      </c>
      <c r="G46" s="152">
        <v>3.2</v>
      </c>
      <c r="H46" s="152">
        <v>4.7</v>
      </c>
      <c r="I46" s="152">
        <v>59</v>
      </c>
    </row>
    <row r="47" spans="1:9" ht="69.95" customHeight="1" thickBot="1" x14ac:dyDescent="0.3">
      <c r="A47" s="292"/>
      <c r="B47" s="279"/>
      <c r="C47" s="151" t="s">
        <v>142</v>
      </c>
      <c r="D47" s="152">
        <v>3</v>
      </c>
      <c r="E47" s="152">
        <v>3</v>
      </c>
      <c r="F47" s="152">
        <v>0.01</v>
      </c>
      <c r="G47" s="152">
        <v>2.35</v>
      </c>
      <c r="H47" s="152">
        <v>0.01</v>
      </c>
      <c r="I47" s="152">
        <v>22.02</v>
      </c>
    </row>
    <row r="48" spans="1:9" ht="69.95" customHeight="1" thickBot="1" x14ac:dyDescent="0.75">
      <c r="A48" s="237"/>
      <c r="B48" s="237"/>
      <c r="C48" s="237"/>
      <c r="D48" s="237"/>
      <c r="E48" s="237"/>
      <c r="F48" s="143">
        <f>SUM(F45:F47)</f>
        <v>7.76</v>
      </c>
      <c r="G48" s="143">
        <f>SUM(G45:G47)</f>
        <v>15.589999999999998</v>
      </c>
      <c r="H48" s="143">
        <f>SUM(H45:H47)</f>
        <v>4.87</v>
      </c>
      <c r="I48" s="143">
        <f>SUM(I45:I47)</f>
        <v>193.73</v>
      </c>
    </row>
    <row r="49" spans="1:9" ht="69.95" customHeight="1" thickBot="1" x14ac:dyDescent="0.75">
      <c r="A49" s="259" t="s">
        <v>61</v>
      </c>
      <c r="B49" s="250">
        <v>150</v>
      </c>
      <c r="C49" s="140" t="s">
        <v>36</v>
      </c>
      <c r="D49" s="141">
        <v>1</v>
      </c>
      <c r="E49" s="141">
        <v>1</v>
      </c>
      <c r="F49" s="141">
        <v>0.04</v>
      </c>
      <c r="G49" s="141"/>
      <c r="H49" s="141">
        <v>0.65</v>
      </c>
      <c r="I49" s="141">
        <v>2.94</v>
      </c>
    </row>
    <row r="50" spans="1:9" ht="69.95" customHeight="1" thickBot="1" x14ac:dyDescent="0.75">
      <c r="A50" s="259"/>
      <c r="B50" s="251"/>
      <c r="C50" s="140" t="s">
        <v>45</v>
      </c>
      <c r="D50" s="141">
        <v>100</v>
      </c>
      <c r="E50" s="141">
        <v>100</v>
      </c>
      <c r="F50" s="141">
        <v>2.8</v>
      </c>
      <c r="G50" s="141">
        <v>3.2</v>
      </c>
      <c r="H50" s="141">
        <v>4.7</v>
      </c>
      <c r="I50" s="141">
        <v>59</v>
      </c>
    </row>
    <row r="51" spans="1:9" ht="69.95" customHeight="1" thickBot="1" x14ac:dyDescent="0.75">
      <c r="A51" s="259"/>
      <c r="B51" s="252"/>
      <c r="C51" s="140" t="s">
        <v>44</v>
      </c>
      <c r="D51" s="141">
        <v>12</v>
      </c>
      <c r="E51" s="141">
        <v>12</v>
      </c>
      <c r="F51" s="141"/>
      <c r="G51" s="141"/>
      <c r="H51" s="141">
        <v>11.4</v>
      </c>
      <c r="I51" s="141">
        <v>46.8</v>
      </c>
    </row>
    <row r="52" spans="1:9" ht="69.95" customHeight="1" thickBot="1" x14ac:dyDescent="0.75">
      <c r="A52" s="237"/>
      <c r="B52" s="237"/>
      <c r="C52" s="237"/>
      <c r="D52" s="237"/>
      <c r="E52" s="237"/>
      <c r="F52" s="143">
        <f>F49+F50</f>
        <v>2.84</v>
      </c>
      <c r="G52" s="143">
        <f>G49+G50+G51</f>
        <v>3.2</v>
      </c>
      <c r="H52" s="143">
        <f>H49+H50+H51</f>
        <v>16.75</v>
      </c>
      <c r="I52" s="143">
        <f>I49+I50+I51</f>
        <v>108.74</v>
      </c>
    </row>
    <row r="53" spans="1:9" ht="69.95" customHeight="1" thickBot="1" x14ac:dyDescent="0.75">
      <c r="A53" s="160" t="s">
        <v>88</v>
      </c>
      <c r="B53" s="143">
        <v>15</v>
      </c>
      <c r="C53" s="159" t="s">
        <v>89</v>
      </c>
      <c r="D53" s="141">
        <v>15</v>
      </c>
      <c r="E53" s="141">
        <v>15</v>
      </c>
      <c r="F53" s="141">
        <v>0.91</v>
      </c>
      <c r="G53" s="141">
        <v>4.63</v>
      </c>
      <c r="H53" s="141">
        <v>8.67</v>
      </c>
      <c r="I53" s="141">
        <v>79.349999999999994</v>
      </c>
    </row>
    <row r="54" spans="1:9" ht="69.95" customHeight="1" thickBot="1" x14ac:dyDescent="0.75">
      <c r="A54" s="294"/>
      <c r="B54" s="274"/>
      <c r="C54" s="274"/>
      <c r="D54" s="274"/>
      <c r="E54" s="274"/>
      <c r="F54" s="274"/>
      <c r="G54" s="274"/>
      <c r="H54" s="274"/>
      <c r="I54" s="275"/>
    </row>
    <row r="55" spans="1:9" ht="69.95" customHeight="1" thickBot="1" x14ac:dyDescent="0.75">
      <c r="A55" s="160" t="s">
        <v>58</v>
      </c>
      <c r="B55" s="143">
        <v>25</v>
      </c>
      <c r="C55" s="159" t="s">
        <v>68</v>
      </c>
      <c r="D55" s="158">
        <v>25</v>
      </c>
      <c r="E55" s="158">
        <v>25</v>
      </c>
      <c r="F55" s="158">
        <v>1.77</v>
      </c>
      <c r="G55" s="158">
        <v>0.27</v>
      </c>
      <c r="H55" s="158">
        <v>11.6</v>
      </c>
      <c r="I55" s="158">
        <v>57.25</v>
      </c>
    </row>
    <row r="56" spans="1:9" ht="69.95" customHeight="1" thickBot="1" x14ac:dyDescent="0.75">
      <c r="A56" s="233" t="s">
        <v>32</v>
      </c>
      <c r="B56" s="233"/>
      <c r="C56" s="233"/>
      <c r="D56" s="233"/>
      <c r="E56" s="233"/>
      <c r="F56" s="143">
        <f>F48+F50+F52+F53+F55</f>
        <v>16.079999999999998</v>
      </c>
      <c r="G56" s="143">
        <f>G48+G52+G53+G55</f>
        <v>23.689999999999998</v>
      </c>
      <c r="H56" s="143">
        <f>H48+H52+H53+H55</f>
        <v>41.89</v>
      </c>
      <c r="I56" s="143">
        <f>I48+I52+I53+I55</f>
        <v>439.06999999999994</v>
      </c>
    </row>
    <row r="57" spans="1:9" ht="69.95" customHeight="1" thickBot="1" x14ac:dyDescent="0.75">
      <c r="A57" s="233" t="s">
        <v>33</v>
      </c>
      <c r="B57" s="233"/>
      <c r="C57" s="233"/>
      <c r="D57" s="233"/>
      <c r="E57" s="233"/>
      <c r="F57" s="143">
        <f>F21+F43+F56</f>
        <v>46.569999999999993</v>
      </c>
      <c r="G57" s="143">
        <f>G21+G43+G56</f>
        <v>54.11</v>
      </c>
      <c r="H57" s="143">
        <f>H21+H23+H43+H56</f>
        <v>175.08999999999997</v>
      </c>
      <c r="I57" s="143">
        <f>I21+I23+I43+I56</f>
        <v>1434.48</v>
      </c>
    </row>
    <row r="58" spans="1:9" ht="25.5" x14ac:dyDescent="0.3">
      <c r="A58" s="42"/>
      <c r="B58" s="20"/>
      <c r="C58" s="41"/>
      <c r="D58" s="41"/>
      <c r="E58" s="41"/>
      <c r="F58" s="41"/>
      <c r="G58" s="41"/>
      <c r="H58" s="41"/>
      <c r="I58" s="41"/>
    </row>
  </sheetData>
  <mergeCells count="34">
    <mergeCell ref="A57:E57"/>
    <mergeCell ref="A41:E41"/>
    <mergeCell ref="A43:E43"/>
    <mergeCell ref="A44:I44"/>
    <mergeCell ref="A48:E48"/>
    <mergeCell ref="A49:A51"/>
    <mergeCell ref="B49:B51"/>
    <mergeCell ref="A52:E52"/>
    <mergeCell ref="A56:E56"/>
    <mergeCell ref="A45:A47"/>
    <mergeCell ref="B45:B47"/>
    <mergeCell ref="A54:I54"/>
    <mergeCell ref="A24:I24"/>
    <mergeCell ref="A31:E31"/>
    <mergeCell ref="A38:E38"/>
    <mergeCell ref="A39:A40"/>
    <mergeCell ref="B39:B40"/>
    <mergeCell ref="A25:A30"/>
    <mergeCell ref="B25:B30"/>
    <mergeCell ref="A32:A37"/>
    <mergeCell ref="B32:B37"/>
    <mergeCell ref="A22:I22"/>
    <mergeCell ref="A6:I6"/>
    <mergeCell ref="A8:I8"/>
    <mergeCell ref="A13:E13"/>
    <mergeCell ref="A16:E16"/>
    <mergeCell ref="A17:A19"/>
    <mergeCell ref="B17:B19"/>
    <mergeCell ref="A20:E20"/>
    <mergeCell ref="A21:E21"/>
    <mergeCell ref="A9:A12"/>
    <mergeCell ref="B9:B12"/>
    <mergeCell ref="A14:A15"/>
    <mergeCell ref="B14:B15"/>
  </mergeCells>
  <pageMargins left="0.7" right="0.7" top="0.75" bottom="0.75" header="0.3" footer="0.3"/>
  <pageSetup paperSize="9" scale="17"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0"/>
  <sheetViews>
    <sheetView view="pageBreakPreview" zoomScale="33" zoomScaleNormal="87" zoomScaleSheetLayoutView="33" workbookViewId="0">
      <selection activeCell="C10" sqref="C10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61.5" x14ac:dyDescent="0.7">
      <c r="A3" s="156"/>
      <c r="B3" s="132"/>
      <c r="C3" s="132" t="s">
        <v>331</v>
      </c>
      <c r="D3" s="133"/>
      <c r="E3" s="133"/>
      <c r="F3" s="133"/>
      <c r="G3" s="133"/>
      <c r="H3" s="133"/>
      <c r="I3" s="157" t="s">
        <v>317</v>
      </c>
    </row>
    <row r="4" spans="1:9" ht="108" customHeight="1" thickBot="1" x14ac:dyDescent="0.75">
      <c r="A4" s="156"/>
      <c r="B4" s="132" t="s">
        <v>123</v>
      </c>
      <c r="C4" s="176" t="s">
        <v>345</v>
      </c>
      <c r="D4" s="133"/>
      <c r="E4" s="133"/>
      <c r="F4" s="133"/>
      <c r="G4" s="133"/>
      <c r="H4" s="133" t="s">
        <v>408</v>
      </c>
      <c r="I4" s="133"/>
    </row>
    <row r="5" spans="1:9" ht="114.95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3">
      <c r="A7" s="162" t="s">
        <v>146</v>
      </c>
      <c r="B7" s="138">
        <v>90</v>
      </c>
      <c r="C7" s="147" t="s">
        <v>146</v>
      </c>
      <c r="D7" s="148">
        <v>90</v>
      </c>
      <c r="E7" s="148">
        <v>90</v>
      </c>
      <c r="F7" s="148">
        <v>0.64</v>
      </c>
      <c r="G7" s="148"/>
      <c r="H7" s="148">
        <v>10.52</v>
      </c>
      <c r="I7" s="148">
        <v>47.68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3">
      <c r="A9" s="277" t="s">
        <v>81</v>
      </c>
      <c r="B9" s="280">
        <v>200</v>
      </c>
      <c r="C9" s="147" t="s">
        <v>147</v>
      </c>
      <c r="D9" s="148">
        <v>25</v>
      </c>
      <c r="E9" s="148">
        <v>25</v>
      </c>
      <c r="F9" s="148">
        <v>2.5</v>
      </c>
      <c r="G9" s="148">
        <v>0.55000000000000004</v>
      </c>
      <c r="H9" s="148">
        <v>16.350000000000001</v>
      </c>
      <c r="I9" s="148">
        <v>82.5</v>
      </c>
    </row>
    <row r="10" spans="1:9" ht="69.95" customHeight="1" thickBot="1" x14ac:dyDescent="0.3">
      <c r="A10" s="278"/>
      <c r="B10" s="278"/>
      <c r="C10" s="147" t="s">
        <v>148</v>
      </c>
      <c r="D10" s="148">
        <v>100</v>
      </c>
      <c r="E10" s="148">
        <v>100</v>
      </c>
      <c r="F10" s="148">
        <v>2.8</v>
      </c>
      <c r="G10" s="148">
        <v>3.2</v>
      </c>
      <c r="H10" s="148">
        <v>4.7</v>
      </c>
      <c r="I10" s="148">
        <v>58</v>
      </c>
    </row>
    <row r="11" spans="1:9" ht="69.95" customHeight="1" thickBot="1" x14ac:dyDescent="0.75">
      <c r="A11" s="278"/>
      <c r="B11" s="278"/>
      <c r="C11" s="147" t="s">
        <v>149</v>
      </c>
      <c r="D11" s="141">
        <v>4</v>
      </c>
      <c r="E11" s="141">
        <v>4</v>
      </c>
      <c r="F11" s="141">
        <v>0.01</v>
      </c>
      <c r="G11" s="141">
        <v>3.14</v>
      </c>
      <c r="H11" s="141">
        <v>0.02</v>
      </c>
      <c r="I11" s="141">
        <v>29.36</v>
      </c>
    </row>
    <row r="12" spans="1:9" ht="69.95" customHeight="1" thickBot="1" x14ac:dyDescent="0.3">
      <c r="A12" s="279"/>
      <c r="B12" s="279"/>
      <c r="C12" s="147" t="s">
        <v>150</v>
      </c>
      <c r="D12" s="148">
        <v>3</v>
      </c>
      <c r="E12" s="148">
        <v>3</v>
      </c>
      <c r="F12" s="148"/>
      <c r="G12" s="148"/>
      <c r="H12" s="148">
        <v>2.86</v>
      </c>
      <c r="I12" s="148">
        <v>11.7</v>
      </c>
    </row>
    <row r="13" spans="1:9" ht="69.95" customHeight="1" thickBot="1" x14ac:dyDescent="0.75">
      <c r="A13" s="237"/>
      <c r="B13" s="237"/>
      <c r="C13" s="237"/>
      <c r="D13" s="237"/>
      <c r="E13" s="237"/>
      <c r="F13" s="143">
        <f>SUM(F9:F12)</f>
        <v>5.31</v>
      </c>
      <c r="G13" s="143">
        <f>SUM(G9:G12)</f>
        <v>6.8900000000000006</v>
      </c>
      <c r="H13" s="143">
        <f>SUM(H9:H12)</f>
        <v>23.93</v>
      </c>
      <c r="I13" s="143">
        <f>SUM(I9:I12)</f>
        <v>181.56</v>
      </c>
    </row>
    <row r="14" spans="1:9" ht="69.95" customHeight="1" thickBot="1" x14ac:dyDescent="0.3">
      <c r="A14" s="299" t="s">
        <v>151</v>
      </c>
      <c r="B14" s="240" t="s">
        <v>430</v>
      </c>
      <c r="C14" s="147" t="s">
        <v>51</v>
      </c>
      <c r="D14" s="148">
        <v>30</v>
      </c>
      <c r="E14" s="148">
        <v>30</v>
      </c>
      <c r="F14" s="148">
        <v>2.13</v>
      </c>
      <c r="G14" s="148">
        <v>0.33</v>
      </c>
      <c r="H14" s="148">
        <v>13.9</v>
      </c>
      <c r="I14" s="148">
        <v>68.7</v>
      </c>
    </row>
    <row r="15" spans="1:9" ht="69.95" customHeight="1" thickBot="1" x14ac:dyDescent="0.75">
      <c r="A15" s="299"/>
      <c r="B15" s="233"/>
      <c r="C15" s="147" t="s">
        <v>149</v>
      </c>
      <c r="D15" s="141">
        <v>7</v>
      </c>
      <c r="E15" s="141">
        <v>7</v>
      </c>
      <c r="F15" s="141">
        <v>0.02</v>
      </c>
      <c r="G15" s="141">
        <v>5.49</v>
      </c>
      <c r="H15" s="141">
        <v>0.03</v>
      </c>
      <c r="I15" s="141">
        <v>51.38</v>
      </c>
    </row>
    <row r="16" spans="1:9" ht="69.95" customHeight="1" thickBot="1" x14ac:dyDescent="0.75">
      <c r="A16" s="237"/>
      <c r="B16" s="237"/>
      <c r="C16" s="237"/>
      <c r="D16" s="237"/>
      <c r="E16" s="237"/>
      <c r="F16" s="143">
        <f>SUM(F14:F15)</f>
        <v>2.15</v>
      </c>
      <c r="G16" s="143">
        <f>SUM(G14:G15)</f>
        <v>5.82</v>
      </c>
      <c r="H16" s="143">
        <f>SUM(H14:H15)</f>
        <v>13.93</v>
      </c>
      <c r="I16" s="143">
        <f>SUM(I14:I15)</f>
        <v>120.08000000000001</v>
      </c>
    </row>
    <row r="17" spans="1:9" ht="69.95" customHeight="1" thickBot="1" x14ac:dyDescent="0.75">
      <c r="A17" s="277" t="s">
        <v>152</v>
      </c>
      <c r="B17" s="280">
        <v>200</v>
      </c>
      <c r="C17" s="147" t="s">
        <v>152</v>
      </c>
      <c r="D17" s="141">
        <v>1</v>
      </c>
      <c r="E17" s="141">
        <v>1</v>
      </c>
      <c r="F17" s="141"/>
      <c r="G17" s="141"/>
      <c r="H17" s="141">
        <v>0.64</v>
      </c>
      <c r="I17" s="141">
        <v>2.94</v>
      </c>
    </row>
    <row r="18" spans="1:9" ht="69.95" customHeight="1" thickBot="1" x14ac:dyDescent="0.3">
      <c r="A18" s="278"/>
      <c r="B18" s="278"/>
      <c r="C18" s="147" t="s">
        <v>140</v>
      </c>
      <c r="D18" s="148">
        <v>12</v>
      </c>
      <c r="E18" s="148">
        <v>12</v>
      </c>
      <c r="F18" s="148"/>
      <c r="G18" s="148"/>
      <c r="H18" s="148">
        <v>11.4</v>
      </c>
      <c r="I18" s="148">
        <v>46.8</v>
      </c>
    </row>
    <row r="19" spans="1:9" ht="69.95" customHeight="1" thickBot="1" x14ac:dyDescent="0.3">
      <c r="A19" s="279"/>
      <c r="B19" s="279"/>
      <c r="C19" s="147" t="s">
        <v>137</v>
      </c>
      <c r="D19" s="148">
        <v>100</v>
      </c>
      <c r="E19" s="148">
        <v>100</v>
      </c>
      <c r="F19" s="148">
        <v>2.8</v>
      </c>
      <c r="G19" s="148">
        <v>3.2</v>
      </c>
      <c r="H19" s="148">
        <v>4.7</v>
      </c>
      <c r="I19" s="148">
        <v>58</v>
      </c>
    </row>
    <row r="20" spans="1:9" ht="69.95" customHeight="1" thickBot="1" x14ac:dyDescent="0.75">
      <c r="A20" s="237"/>
      <c r="B20" s="237"/>
      <c r="C20" s="237"/>
      <c r="D20" s="237"/>
      <c r="E20" s="237"/>
      <c r="F20" s="143">
        <f>SUM(F17:F19)</f>
        <v>2.8</v>
      </c>
      <c r="G20" s="143">
        <f>SUM(G17:G19)</f>
        <v>3.2</v>
      </c>
      <c r="H20" s="143">
        <f>SUM(H17:H19)</f>
        <v>16.740000000000002</v>
      </c>
      <c r="I20" s="143">
        <f>SUM(I17:I19)</f>
        <v>107.74</v>
      </c>
    </row>
    <row r="21" spans="1:9" ht="69.95" customHeight="1" thickBot="1" x14ac:dyDescent="0.75">
      <c r="A21" s="233" t="s">
        <v>31</v>
      </c>
      <c r="B21" s="233"/>
      <c r="C21" s="233"/>
      <c r="D21" s="233"/>
      <c r="E21" s="233"/>
      <c r="F21" s="143">
        <f>F7+F13+F16+F20</f>
        <v>10.899999999999999</v>
      </c>
      <c r="G21" s="143">
        <v>17.48</v>
      </c>
      <c r="H21" s="143">
        <f>H7+H13+H16+H20</f>
        <v>65.12</v>
      </c>
      <c r="I21" s="143">
        <f>I7+I13+I16+I20</f>
        <v>457.06000000000006</v>
      </c>
    </row>
    <row r="22" spans="1:9" ht="69.95" customHeight="1" thickBot="1" x14ac:dyDescent="0.75">
      <c r="A22" s="289" t="s">
        <v>15</v>
      </c>
      <c r="B22" s="289"/>
      <c r="C22" s="289"/>
      <c r="D22" s="289"/>
      <c r="E22" s="289"/>
      <c r="F22" s="289"/>
      <c r="G22" s="289"/>
      <c r="H22" s="289"/>
      <c r="I22" s="289"/>
    </row>
    <row r="23" spans="1:9" ht="69.95" customHeight="1" thickBot="1" x14ac:dyDescent="0.3">
      <c r="A23" s="162" t="s">
        <v>153</v>
      </c>
      <c r="B23" s="138">
        <v>125</v>
      </c>
      <c r="C23" s="147" t="s">
        <v>153</v>
      </c>
      <c r="D23" s="148">
        <v>125</v>
      </c>
      <c r="E23" s="148">
        <v>125</v>
      </c>
      <c r="F23" s="148"/>
      <c r="G23" s="148"/>
      <c r="H23" s="148">
        <v>8.75</v>
      </c>
      <c r="I23" s="148">
        <v>35</v>
      </c>
    </row>
    <row r="24" spans="1:9" ht="69.95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69.95" customHeight="1" thickBot="1" x14ac:dyDescent="0.75">
      <c r="A25" s="277" t="s">
        <v>234</v>
      </c>
      <c r="B25" s="280">
        <v>200</v>
      </c>
      <c r="C25" s="149" t="s">
        <v>159</v>
      </c>
      <c r="D25" s="141">
        <v>40</v>
      </c>
      <c r="E25" s="141">
        <v>28</v>
      </c>
      <c r="F25" s="141">
        <v>5.6</v>
      </c>
      <c r="G25" s="141">
        <v>2.76</v>
      </c>
      <c r="H25" s="141"/>
      <c r="I25" s="141">
        <v>47.04</v>
      </c>
    </row>
    <row r="26" spans="1:9" ht="69.95" customHeight="1" thickBot="1" x14ac:dyDescent="0.3">
      <c r="A26" s="296"/>
      <c r="B26" s="296"/>
      <c r="C26" s="150" t="s">
        <v>154</v>
      </c>
      <c r="D26" s="158">
        <v>80</v>
      </c>
      <c r="E26" s="158">
        <v>56</v>
      </c>
      <c r="F26" s="158">
        <v>1.01</v>
      </c>
      <c r="G26" s="158">
        <v>0.22</v>
      </c>
      <c r="H26" s="158">
        <v>9.1300000000000008</v>
      </c>
      <c r="I26" s="158">
        <v>44.8</v>
      </c>
    </row>
    <row r="27" spans="1:9" ht="69.95" customHeight="1" thickBot="1" x14ac:dyDescent="0.3">
      <c r="A27" s="296"/>
      <c r="B27" s="296"/>
      <c r="C27" s="151" t="s">
        <v>174</v>
      </c>
      <c r="D27" s="152">
        <v>30</v>
      </c>
      <c r="E27" s="152">
        <v>24</v>
      </c>
      <c r="F27" s="152">
        <v>0.43</v>
      </c>
      <c r="G27" s="152">
        <v>0.02</v>
      </c>
      <c r="H27" s="152">
        <v>1.1299999999999999</v>
      </c>
      <c r="I27" s="152">
        <v>6.5</v>
      </c>
    </row>
    <row r="28" spans="1:9" ht="69.95" customHeight="1" thickBot="1" x14ac:dyDescent="0.3">
      <c r="A28" s="296"/>
      <c r="B28" s="296"/>
      <c r="C28" s="151" t="s">
        <v>157</v>
      </c>
      <c r="D28" s="152">
        <v>15</v>
      </c>
      <c r="E28" s="152">
        <v>12</v>
      </c>
      <c r="F28" s="152">
        <v>0.03</v>
      </c>
      <c r="G28" s="152"/>
      <c r="H28" s="152">
        <v>0.87</v>
      </c>
      <c r="I28" s="152">
        <v>4.0999999999999996</v>
      </c>
    </row>
    <row r="29" spans="1:9" ht="69.95" customHeight="1" thickBot="1" x14ac:dyDescent="0.3">
      <c r="A29" s="296"/>
      <c r="B29" s="296"/>
      <c r="C29" s="151" t="s">
        <v>158</v>
      </c>
      <c r="D29" s="152">
        <v>7</v>
      </c>
      <c r="E29" s="152">
        <v>6</v>
      </c>
      <c r="F29" s="152">
        <v>0.09</v>
      </c>
      <c r="G29" s="152"/>
      <c r="H29" s="152">
        <v>0.56000000000000005</v>
      </c>
      <c r="I29" s="152">
        <v>2.6</v>
      </c>
    </row>
    <row r="30" spans="1:9" ht="69.95" customHeight="1" thickBot="1" x14ac:dyDescent="0.3">
      <c r="A30" s="297"/>
      <c r="B30" s="297"/>
      <c r="C30" s="151" t="s">
        <v>141</v>
      </c>
      <c r="D30" s="152">
        <v>2</v>
      </c>
      <c r="E30" s="152">
        <v>2</v>
      </c>
      <c r="F30" s="152"/>
      <c r="G30" s="152">
        <v>1.88</v>
      </c>
      <c r="H30" s="152"/>
      <c r="I30" s="152">
        <v>17.46</v>
      </c>
    </row>
    <row r="31" spans="1:9" ht="69.95" customHeight="1" thickBot="1" x14ac:dyDescent="0.75">
      <c r="A31" s="237"/>
      <c r="B31" s="237"/>
      <c r="C31" s="237"/>
      <c r="D31" s="237"/>
      <c r="E31" s="237"/>
      <c r="F31" s="143">
        <f>SUM(F25:F30)</f>
        <v>7.1599999999999993</v>
      </c>
      <c r="G31" s="143">
        <f>SUM(G25:G30)</f>
        <v>4.88</v>
      </c>
      <c r="H31" s="143">
        <f>SUM(H25:H30)</f>
        <v>11.690000000000001</v>
      </c>
      <c r="I31" s="143">
        <f>SUM(I25:I30)</f>
        <v>122.5</v>
      </c>
    </row>
    <row r="32" spans="1:9" ht="69.95" customHeight="1" thickBot="1" x14ac:dyDescent="0.3">
      <c r="A32" s="277" t="s">
        <v>235</v>
      </c>
      <c r="B32" s="280">
        <v>200</v>
      </c>
      <c r="C32" s="150" t="s">
        <v>52</v>
      </c>
      <c r="D32" s="158">
        <v>30</v>
      </c>
      <c r="E32" s="158">
        <v>30</v>
      </c>
      <c r="F32" s="158">
        <v>2.79</v>
      </c>
      <c r="G32" s="158">
        <v>0.3</v>
      </c>
      <c r="H32" s="158">
        <v>20.91</v>
      </c>
      <c r="I32" s="158">
        <v>190.2</v>
      </c>
    </row>
    <row r="33" spans="1:9" ht="69.95" customHeight="1" thickBot="1" x14ac:dyDescent="0.3">
      <c r="A33" s="281"/>
      <c r="B33" s="281"/>
      <c r="C33" s="151" t="s">
        <v>159</v>
      </c>
      <c r="D33" s="148">
        <v>62</v>
      </c>
      <c r="E33" s="148">
        <v>62</v>
      </c>
      <c r="F33" s="148">
        <v>12.4</v>
      </c>
      <c r="G33" s="148">
        <v>6.07</v>
      </c>
      <c r="H33" s="148"/>
      <c r="I33" s="148">
        <v>104.16</v>
      </c>
    </row>
    <row r="34" spans="1:9" ht="69.95" customHeight="1" thickBot="1" x14ac:dyDescent="0.3">
      <c r="A34" s="281"/>
      <c r="B34" s="281"/>
      <c r="C34" s="151" t="s">
        <v>236</v>
      </c>
      <c r="D34" s="152">
        <v>5</v>
      </c>
      <c r="E34" s="152">
        <v>4.25</v>
      </c>
      <c r="F34" s="152">
        <v>0.62</v>
      </c>
      <c r="G34" s="152">
        <v>1.25</v>
      </c>
      <c r="H34" s="152">
        <v>0.02</v>
      </c>
      <c r="I34" s="152">
        <v>14.11</v>
      </c>
    </row>
    <row r="35" spans="1:9" ht="69.95" customHeight="1" thickBot="1" x14ac:dyDescent="0.3">
      <c r="A35" s="281"/>
      <c r="B35" s="281"/>
      <c r="C35" s="151" t="s">
        <v>137</v>
      </c>
      <c r="D35" s="152">
        <v>15</v>
      </c>
      <c r="E35" s="152">
        <v>15</v>
      </c>
      <c r="F35" s="152">
        <v>0.42</v>
      </c>
      <c r="G35" s="152">
        <v>0.32</v>
      </c>
      <c r="H35" s="152">
        <v>0.47</v>
      </c>
      <c r="I35" s="152">
        <v>5.9</v>
      </c>
    </row>
    <row r="36" spans="1:9" ht="69.95" customHeight="1" thickBot="1" x14ac:dyDescent="0.3">
      <c r="A36" s="281"/>
      <c r="B36" s="281"/>
      <c r="C36" s="151" t="s">
        <v>141</v>
      </c>
      <c r="D36" s="152">
        <v>3</v>
      </c>
      <c r="E36" s="152">
        <v>3</v>
      </c>
      <c r="F36" s="152"/>
      <c r="G36" s="152">
        <v>2.81</v>
      </c>
      <c r="H36" s="152"/>
      <c r="I36" s="152">
        <v>26.19</v>
      </c>
    </row>
    <row r="37" spans="1:9" ht="69.95" customHeight="1" thickBot="1" x14ac:dyDescent="0.75">
      <c r="A37" s="282"/>
      <c r="B37" s="282"/>
      <c r="C37" s="151" t="s">
        <v>149</v>
      </c>
      <c r="D37" s="141">
        <v>4</v>
      </c>
      <c r="E37" s="141">
        <v>4</v>
      </c>
      <c r="F37" s="141">
        <v>0.01</v>
      </c>
      <c r="G37" s="141">
        <v>3.14</v>
      </c>
      <c r="H37" s="141">
        <v>0.02</v>
      </c>
      <c r="I37" s="141">
        <v>29.36</v>
      </c>
    </row>
    <row r="38" spans="1:9" ht="69.95" customHeight="1" thickBot="1" x14ac:dyDescent="0.75">
      <c r="A38" s="237"/>
      <c r="B38" s="237"/>
      <c r="C38" s="237"/>
      <c r="D38" s="237"/>
      <c r="E38" s="237"/>
      <c r="F38" s="143">
        <f>SUM(F32:F37)</f>
        <v>16.240000000000002</v>
      </c>
      <c r="G38" s="143">
        <f>SUM(G32:G37)</f>
        <v>13.89</v>
      </c>
      <c r="H38" s="143">
        <f>SUM(H32:H37)</f>
        <v>21.419999999999998</v>
      </c>
      <c r="I38" s="143">
        <f>SUM(I32:I37)</f>
        <v>369.92</v>
      </c>
    </row>
    <row r="39" spans="1:9" ht="69.95" customHeight="1" thickBot="1" x14ac:dyDescent="0.75">
      <c r="A39" s="277" t="s">
        <v>161</v>
      </c>
      <c r="B39" s="280">
        <v>200</v>
      </c>
      <c r="C39" s="140" t="s">
        <v>413</v>
      </c>
      <c r="D39" s="141">
        <v>9</v>
      </c>
      <c r="E39" s="141">
        <v>9</v>
      </c>
      <c r="F39" s="141">
        <v>0.2</v>
      </c>
      <c r="G39" s="141"/>
      <c r="H39" s="141">
        <v>4.32</v>
      </c>
      <c r="I39" s="141">
        <v>17.91</v>
      </c>
    </row>
    <row r="40" spans="1:9" ht="69.95" customHeight="1" thickBot="1" x14ac:dyDescent="0.3">
      <c r="A40" s="288"/>
      <c r="B40" s="298"/>
      <c r="C40" s="147" t="s">
        <v>140</v>
      </c>
      <c r="D40" s="148">
        <v>12</v>
      </c>
      <c r="E40" s="148">
        <v>12</v>
      </c>
      <c r="F40" s="148"/>
      <c r="G40" s="148"/>
      <c r="H40" s="148">
        <v>11.4</v>
      </c>
      <c r="I40" s="148">
        <v>46.8</v>
      </c>
    </row>
    <row r="41" spans="1:9" ht="69.95" customHeight="1" thickBot="1" x14ac:dyDescent="0.75">
      <c r="A41" s="237"/>
      <c r="B41" s="237"/>
      <c r="C41" s="237"/>
      <c r="D41" s="237"/>
      <c r="E41" s="237"/>
      <c r="F41" s="143">
        <f>SUM(F39:F40)</f>
        <v>0.2</v>
      </c>
      <c r="G41" s="143">
        <f>SUM(G39:G40)</f>
        <v>0</v>
      </c>
      <c r="H41" s="143">
        <f>SUM(H39:H40)</f>
        <v>15.72</v>
      </c>
      <c r="I41" s="143">
        <f>SUM(I39:I40)</f>
        <v>64.709999999999994</v>
      </c>
    </row>
    <row r="42" spans="1:9" ht="69.95" customHeight="1" thickBot="1" x14ac:dyDescent="0.75">
      <c r="A42" s="144" t="s">
        <v>49</v>
      </c>
      <c r="B42" s="137">
        <v>35</v>
      </c>
      <c r="C42" s="140" t="s">
        <v>26</v>
      </c>
      <c r="D42" s="141">
        <v>35</v>
      </c>
      <c r="E42" s="141">
        <v>35</v>
      </c>
      <c r="F42" s="141">
        <v>1.82</v>
      </c>
      <c r="G42" s="141">
        <v>0.42</v>
      </c>
      <c r="H42" s="141">
        <v>15.48</v>
      </c>
      <c r="I42" s="141">
        <v>74.900000000000006</v>
      </c>
    </row>
    <row r="43" spans="1:9" ht="69.95" customHeight="1" thickBot="1" x14ac:dyDescent="0.75">
      <c r="A43" s="233" t="s">
        <v>30</v>
      </c>
      <c r="B43" s="233"/>
      <c r="C43" s="233"/>
      <c r="D43" s="233"/>
      <c r="E43" s="233"/>
      <c r="F43" s="143">
        <f>F31+F38+F41+F42</f>
        <v>25.42</v>
      </c>
      <c r="G43" s="143">
        <f>G31+G38+G41+G42</f>
        <v>19.190000000000001</v>
      </c>
      <c r="H43" s="143">
        <f>H31+H38+H41+H42</f>
        <v>64.31</v>
      </c>
      <c r="I43" s="143">
        <f>I31+I38+I41+I42</f>
        <v>632.03</v>
      </c>
    </row>
    <row r="44" spans="1:9" ht="69.95" customHeight="1" thickBot="1" x14ac:dyDescent="0.75">
      <c r="A44" s="233" t="s">
        <v>27</v>
      </c>
      <c r="B44" s="233"/>
      <c r="C44" s="233"/>
      <c r="D44" s="233"/>
      <c r="E44" s="233"/>
      <c r="F44" s="233"/>
      <c r="G44" s="233"/>
      <c r="H44" s="233"/>
      <c r="I44" s="233"/>
    </row>
    <row r="45" spans="1:9" ht="69.95" customHeight="1" thickBot="1" x14ac:dyDescent="0.3">
      <c r="A45" s="238" t="s">
        <v>163</v>
      </c>
      <c r="B45" s="242">
        <v>150</v>
      </c>
      <c r="C45" s="147" t="s">
        <v>164</v>
      </c>
      <c r="D45" s="148">
        <v>40</v>
      </c>
      <c r="E45" s="148">
        <v>34.799999999999997</v>
      </c>
      <c r="F45" s="148">
        <v>5.08</v>
      </c>
      <c r="G45" s="148">
        <v>10.3</v>
      </c>
      <c r="H45" s="148">
        <v>0.17</v>
      </c>
      <c r="I45" s="148">
        <v>115</v>
      </c>
    </row>
    <row r="46" spans="1:9" ht="69.95" customHeight="1" thickBot="1" x14ac:dyDescent="0.3">
      <c r="A46" s="241"/>
      <c r="B46" s="241"/>
      <c r="C46" s="147" t="s">
        <v>137</v>
      </c>
      <c r="D46" s="148">
        <v>100</v>
      </c>
      <c r="E46" s="148">
        <v>100</v>
      </c>
      <c r="F46" s="148">
        <v>2.8</v>
      </c>
      <c r="G46" s="148">
        <v>3.2</v>
      </c>
      <c r="H46" s="148">
        <v>4.7</v>
      </c>
      <c r="I46" s="148">
        <v>58</v>
      </c>
    </row>
    <row r="47" spans="1:9" ht="69.95" customHeight="1" thickBot="1" x14ac:dyDescent="0.75">
      <c r="A47" s="241"/>
      <c r="B47" s="241"/>
      <c r="C47" s="147" t="s">
        <v>149</v>
      </c>
      <c r="D47" s="141">
        <v>4</v>
      </c>
      <c r="E47" s="141">
        <v>4</v>
      </c>
      <c r="F47" s="141">
        <v>0.01</v>
      </c>
      <c r="G47" s="141">
        <v>3.14</v>
      </c>
      <c r="H47" s="141">
        <v>0.02</v>
      </c>
      <c r="I47" s="141">
        <v>29.36</v>
      </c>
    </row>
    <row r="48" spans="1:9" ht="69.95" customHeight="1" thickBot="1" x14ac:dyDescent="0.75">
      <c r="A48" s="237"/>
      <c r="B48" s="237"/>
      <c r="C48" s="237"/>
      <c r="D48" s="237"/>
      <c r="E48" s="237"/>
      <c r="F48" s="143">
        <f>SUM(F45:F47)</f>
        <v>7.89</v>
      </c>
      <c r="G48" s="143">
        <f>SUM(G45:G47)</f>
        <v>16.64</v>
      </c>
      <c r="H48" s="143">
        <f>SUM(H45:H47)</f>
        <v>4.8899999999999997</v>
      </c>
      <c r="I48" s="143">
        <f>SUM(I45:I47)</f>
        <v>202.36</v>
      </c>
    </row>
    <row r="49" spans="1:9" ht="69.95" customHeight="1" thickBot="1" x14ac:dyDescent="0.75">
      <c r="A49" s="238" t="s">
        <v>61</v>
      </c>
      <c r="B49" s="242">
        <v>200</v>
      </c>
      <c r="C49" s="147" t="s">
        <v>145</v>
      </c>
      <c r="D49" s="141">
        <v>1</v>
      </c>
      <c r="E49" s="141">
        <v>1</v>
      </c>
      <c r="F49" s="141">
        <v>0.04</v>
      </c>
      <c r="G49" s="141"/>
      <c r="H49" s="141">
        <v>0.65</v>
      </c>
      <c r="I49" s="141">
        <v>2.94</v>
      </c>
    </row>
    <row r="50" spans="1:9" ht="69.95" customHeight="1" thickBot="1" x14ac:dyDescent="0.3">
      <c r="A50" s="241"/>
      <c r="B50" s="241"/>
      <c r="C50" s="147" t="s">
        <v>140</v>
      </c>
      <c r="D50" s="148">
        <v>12</v>
      </c>
      <c r="E50" s="148">
        <v>12</v>
      </c>
      <c r="F50" s="148"/>
      <c r="G50" s="148"/>
      <c r="H50" s="148">
        <v>11.4</v>
      </c>
      <c r="I50" s="148">
        <v>46.8</v>
      </c>
    </row>
    <row r="51" spans="1:9" ht="69.95" customHeight="1" thickBot="1" x14ac:dyDescent="0.3">
      <c r="A51" s="241"/>
      <c r="B51" s="241"/>
      <c r="C51" s="147" t="s">
        <v>137</v>
      </c>
      <c r="D51" s="148">
        <v>100</v>
      </c>
      <c r="E51" s="148">
        <v>100</v>
      </c>
      <c r="F51" s="148">
        <v>2.8</v>
      </c>
      <c r="G51" s="148">
        <v>3.2</v>
      </c>
      <c r="H51" s="148">
        <v>4.7</v>
      </c>
      <c r="I51" s="148">
        <v>58</v>
      </c>
    </row>
    <row r="52" spans="1:9" ht="69.95" customHeight="1" thickBot="1" x14ac:dyDescent="0.75">
      <c r="A52" s="237"/>
      <c r="B52" s="237"/>
      <c r="C52" s="237"/>
      <c r="D52" s="237"/>
      <c r="E52" s="237"/>
      <c r="F52" s="143">
        <f>SUM(F49+F51)</f>
        <v>2.84</v>
      </c>
      <c r="G52" s="143">
        <f>SUM(G49:G51)</f>
        <v>3.2</v>
      </c>
      <c r="H52" s="143">
        <f>SUM(H49:H51)</f>
        <v>16.75</v>
      </c>
      <c r="I52" s="143">
        <f>SUM(I49:I51)</f>
        <v>107.74</v>
      </c>
    </row>
    <row r="53" spans="1:9" ht="69.95" customHeight="1" thickBot="1" x14ac:dyDescent="0.3">
      <c r="A53" s="177" t="s">
        <v>58</v>
      </c>
      <c r="B53" s="138">
        <v>30</v>
      </c>
      <c r="C53" s="147" t="s">
        <v>51</v>
      </c>
      <c r="D53" s="148">
        <v>30</v>
      </c>
      <c r="E53" s="148">
        <v>30</v>
      </c>
      <c r="F53" s="148">
        <v>2.13</v>
      </c>
      <c r="G53" s="148">
        <v>0.33</v>
      </c>
      <c r="H53" s="148">
        <v>13.9</v>
      </c>
      <c r="I53" s="148">
        <v>68.7</v>
      </c>
    </row>
    <row r="54" spans="1:9" ht="69.95" customHeight="1" thickBot="1" x14ac:dyDescent="0.3">
      <c r="A54" s="295"/>
      <c r="B54" s="295"/>
      <c r="C54" s="295"/>
      <c r="D54" s="295"/>
      <c r="E54" s="295"/>
      <c r="F54" s="295"/>
      <c r="G54" s="295"/>
      <c r="H54" s="295"/>
      <c r="I54" s="295"/>
    </row>
    <row r="55" spans="1:9" ht="69.95" customHeight="1" thickBot="1" x14ac:dyDescent="0.3">
      <c r="A55" s="177" t="s">
        <v>121</v>
      </c>
      <c r="B55" s="138">
        <v>15</v>
      </c>
      <c r="C55" s="147" t="s">
        <v>121</v>
      </c>
      <c r="D55" s="148">
        <v>15</v>
      </c>
      <c r="E55" s="148">
        <v>15</v>
      </c>
      <c r="F55" s="148">
        <v>0.91</v>
      </c>
      <c r="G55" s="148">
        <v>4.63</v>
      </c>
      <c r="H55" s="148">
        <v>8.67</v>
      </c>
      <c r="I55" s="148">
        <v>79.349999999999994</v>
      </c>
    </row>
    <row r="56" spans="1:9" ht="69.95" customHeight="1" thickBot="1" x14ac:dyDescent="0.75">
      <c r="A56" s="233" t="s">
        <v>32</v>
      </c>
      <c r="B56" s="233"/>
      <c r="C56" s="233"/>
      <c r="D56" s="233"/>
      <c r="E56" s="233"/>
      <c r="F56" s="143">
        <f>F48+F52+F53+F55</f>
        <v>13.77</v>
      </c>
      <c r="G56" s="143">
        <f>G48+G52+G53+G55</f>
        <v>24.799999999999997</v>
      </c>
      <c r="H56" s="143">
        <f>H48+H52+H53+H55</f>
        <v>44.21</v>
      </c>
      <c r="I56" s="143">
        <f>I48+I52+I53+I55</f>
        <v>458.15</v>
      </c>
    </row>
    <row r="57" spans="1:9" ht="69.95" customHeight="1" thickBot="1" x14ac:dyDescent="0.75">
      <c r="A57" s="233" t="s">
        <v>33</v>
      </c>
      <c r="B57" s="233"/>
      <c r="C57" s="233"/>
      <c r="D57" s="233"/>
      <c r="E57" s="233"/>
      <c r="F57" s="143">
        <f>F21+F43+F56</f>
        <v>50.09</v>
      </c>
      <c r="G57" s="143">
        <f>G21+G43+G56</f>
        <v>61.47</v>
      </c>
      <c r="H57" s="143">
        <f>H21+H23+H43+H56</f>
        <v>182.39000000000001</v>
      </c>
      <c r="I57" s="143">
        <f>I21+I23+I43+I56</f>
        <v>1582.2400000000002</v>
      </c>
    </row>
    <row r="58" spans="1:9" ht="24.95" customHeight="1" x14ac:dyDescent="0.3">
      <c r="A58" s="20"/>
      <c r="B58" s="20"/>
      <c r="C58" s="41"/>
      <c r="D58" s="22"/>
      <c r="E58" s="22"/>
      <c r="F58" s="22"/>
      <c r="G58" s="22"/>
      <c r="H58" s="22"/>
      <c r="I58" s="22"/>
    </row>
    <row r="59" spans="1:9" x14ac:dyDescent="0.25">
      <c r="C59" s="2"/>
      <c r="D59" s="11"/>
      <c r="E59" s="11"/>
      <c r="F59" s="11"/>
      <c r="G59" s="11"/>
      <c r="H59" s="11"/>
      <c r="I59" s="11"/>
    </row>
    <row r="60" spans="1:9" x14ac:dyDescent="0.25">
      <c r="C60" s="2"/>
      <c r="D60" s="11"/>
      <c r="E60" s="11"/>
      <c r="F60" s="11"/>
      <c r="G60" s="11"/>
      <c r="H60" s="11"/>
      <c r="I60" s="11"/>
    </row>
  </sheetData>
  <mergeCells count="34">
    <mergeCell ref="A41:E41"/>
    <mergeCell ref="A39:A40"/>
    <mergeCell ref="B39:B40"/>
    <mergeCell ref="A22:I22"/>
    <mergeCell ref="A6:I6"/>
    <mergeCell ref="A8:I8"/>
    <mergeCell ref="A9:A12"/>
    <mergeCell ref="B9:B12"/>
    <mergeCell ref="A13:E13"/>
    <mergeCell ref="A14:A15"/>
    <mergeCell ref="B14:B15"/>
    <mergeCell ref="A16:E16"/>
    <mergeCell ref="A17:A19"/>
    <mergeCell ref="B17:B19"/>
    <mergeCell ref="A20:E20"/>
    <mergeCell ref="A21:E21"/>
    <mergeCell ref="A24:I24"/>
    <mergeCell ref="A31:E31"/>
    <mergeCell ref="A32:A37"/>
    <mergeCell ref="B32:B37"/>
    <mergeCell ref="A38:E38"/>
    <mergeCell ref="A25:A30"/>
    <mergeCell ref="B25:B30"/>
    <mergeCell ref="A57:E57"/>
    <mergeCell ref="A43:E43"/>
    <mergeCell ref="A44:I44"/>
    <mergeCell ref="A45:A47"/>
    <mergeCell ref="B45:B47"/>
    <mergeCell ref="A48:E48"/>
    <mergeCell ref="A49:A51"/>
    <mergeCell ref="B49:B51"/>
    <mergeCell ref="A52:E52"/>
    <mergeCell ref="A56:E56"/>
    <mergeCell ref="A54:I54"/>
  </mergeCells>
  <pageMargins left="0.7" right="0.7" top="0.75" bottom="0.75" header="0.3" footer="0.3"/>
  <pageSetup paperSize="9" scale="17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1"/>
  <sheetViews>
    <sheetView view="pageBreakPreview" zoomScale="35" zoomScaleNormal="100" zoomScaleSheetLayoutView="35" workbookViewId="0">
      <selection activeCell="B5" sqref="B5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61.5" x14ac:dyDescent="0.7">
      <c r="A3" s="156"/>
      <c r="B3" s="132"/>
      <c r="C3" s="132" t="s">
        <v>330</v>
      </c>
      <c r="D3" s="133"/>
      <c r="E3" s="133"/>
      <c r="F3" s="133"/>
      <c r="G3" s="133"/>
      <c r="H3" s="133"/>
      <c r="I3" s="157" t="s">
        <v>317</v>
      </c>
    </row>
    <row r="4" spans="1:9" ht="62.25" thickBot="1" x14ac:dyDescent="0.75">
      <c r="A4" s="156"/>
      <c r="B4" s="132"/>
      <c r="C4" s="136" t="s">
        <v>352</v>
      </c>
      <c r="D4" s="136"/>
      <c r="E4" s="133"/>
      <c r="F4" s="133"/>
      <c r="G4" s="133"/>
      <c r="H4" s="133" t="s">
        <v>408</v>
      </c>
      <c r="I4" s="133"/>
    </row>
    <row r="5" spans="1:9" ht="144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7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75" customHeight="1" thickBot="1" x14ac:dyDescent="0.3">
      <c r="A7" s="300" t="s">
        <v>237</v>
      </c>
      <c r="B7" s="280">
        <v>150</v>
      </c>
      <c r="C7" s="150" t="s">
        <v>238</v>
      </c>
      <c r="D7" s="158">
        <v>45</v>
      </c>
      <c r="E7" s="158">
        <v>45</v>
      </c>
      <c r="F7" s="158">
        <v>4.72</v>
      </c>
      <c r="G7" s="158">
        <v>1.03</v>
      </c>
      <c r="H7" s="158">
        <v>28.62</v>
      </c>
      <c r="I7" s="158">
        <v>146.25</v>
      </c>
    </row>
    <row r="8" spans="1:9" ht="75" customHeight="1" thickBot="1" x14ac:dyDescent="0.3">
      <c r="A8" s="301"/>
      <c r="B8" s="302"/>
      <c r="C8" s="151" t="s">
        <v>149</v>
      </c>
      <c r="D8" s="152">
        <v>4</v>
      </c>
      <c r="E8" s="152">
        <v>4</v>
      </c>
      <c r="F8" s="152">
        <v>0.01</v>
      </c>
      <c r="G8" s="152">
        <v>3.14</v>
      </c>
      <c r="H8" s="152">
        <v>0.02</v>
      </c>
      <c r="I8" s="152">
        <v>29.36</v>
      </c>
    </row>
    <row r="9" spans="1:9" ht="75" customHeight="1" thickBot="1" x14ac:dyDescent="0.75">
      <c r="A9" s="237"/>
      <c r="B9" s="237"/>
      <c r="C9" s="237"/>
      <c r="D9" s="237"/>
      <c r="E9" s="237"/>
      <c r="F9" s="143">
        <f>SUM(F7:F8)</f>
        <v>4.7299999999999995</v>
      </c>
      <c r="G9" s="143">
        <f>SUM(G7:G8)</f>
        <v>4.17</v>
      </c>
      <c r="H9" s="143">
        <f>SUM(H7:H8)</f>
        <v>28.64</v>
      </c>
      <c r="I9" s="143">
        <f>I7+I8</f>
        <v>175.61</v>
      </c>
    </row>
    <row r="10" spans="1:9" ht="75" customHeight="1" thickBot="1" x14ac:dyDescent="0.3">
      <c r="A10" s="277" t="s">
        <v>151</v>
      </c>
      <c r="B10" s="240" t="s">
        <v>356</v>
      </c>
      <c r="C10" s="150" t="s">
        <v>51</v>
      </c>
      <c r="D10" s="158">
        <v>25</v>
      </c>
      <c r="E10" s="158">
        <v>25</v>
      </c>
      <c r="F10" s="158">
        <v>1.77</v>
      </c>
      <c r="G10" s="158">
        <v>0.27</v>
      </c>
      <c r="H10" s="158">
        <v>11.6</v>
      </c>
      <c r="I10" s="158">
        <v>57.25</v>
      </c>
    </row>
    <row r="11" spans="1:9" ht="75" customHeight="1" thickBot="1" x14ac:dyDescent="0.75">
      <c r="A11" s="279"/>
      <c r="B11" s="233"/>
      <c r="C11" s="151" t="s">
        <v>149</v>
      </c>
      <c r="D11" s="141">
        <v>6</v>
      </c>
      <c r="E11" s="141">
        <v>6</v>
      </c>
      <c r="F11" s="141">
        <v>0.02</v>
      </c>
      <c r="G11" s="141">
        <v>4.71</v>
      </c>
      <c r="H11" s="141">
        <v>0.03</v>
      </c>
      <c r="I11" s="141">
        <v>44.04</v>
      </c>
    </row>
    <row r="12" spans="1:9" ht="75" customHeight="1" thickBot="1" x14ac:dyDescent="0.75">
      <c r="A12" s="237"/>
      <c r="B12" s="237"/>
      <c r="C12" s="237"/>
      <c r="D12" s="237"/>
      <c r="E12" s="237"/>
      <c r="F12" s="143">
        <f>SUM(F10:F11)</f>
        <v>1.79</v>
      </c>
      <c r="G12" s="143">
        <f t="shared" ref="G12:I12" si="0">SUM(G10:G11)</f>
        <v>4.9800000000000004</v>
      </c>
      <c r="H12" s="143">
        <f t="shared" si="0"/>
        <v>11.629999999999999</v>
      </c>
      <c r="I12" s="143">
        <f t="shared" si="0"/>
        <v>101.28999999999999</v>
      </c>
    </row>
    <row r="13" spans="1:9" ht="75" customHeight="1" thickBot="1" x14ac:dyDescent="0.75">
      <c r="A13" s="277" t="s">
        <v>388</v>
      </c>
      <c r="B13" s="280">
        <v>150</v>
      </c>
      <c r="C13" s="149" t="s">
        <v>140</v>
      </c>
      <c r="D13" s="141">
        <v>5</v>
      </c>
      <c r="E13" s="141">
        <v>5</v>
      </c>
      <c r="F13" s="141"/>
      <c r="G13" s="141"/>
      <c r="H13" s="141">
        <v>4.7699999999999996</v>
      </c>
      <c r="I13" s="141">
        <v>19.5</v>
      </c>
    </row>
    <row r="14" spans="1:9" ht="75" customHeight="1" thickBot="1" x14ac:dyDescent="0.75">
      <c r="A14" s="297"/>
      <c r="B14" s="303"/>
      <c r="C14" s="150" t="s">
        <v>380</v>
      </c>
      <c r="D14" s="141">
        <v>10</v>
      </c>
      <c r="E14" s="141">
        <v>10</v>
      </c>
      <c r="F14" s="141"/>
      <c r="G14" s="141"/>
      <c r="H14" s="141">
        <v>9.1999999999999993</v>
      </c>
      <c r="I14" s="141">
        <v>36.799999999999997</v>
      </c>
    </row>
    <row r="15" spans="1:9" ht="75" customHeight="1" thickBot="1" x14ac:dyDescent="0.75">
      <c r="A15" s="304"/>
      <c r="B15" s="274"/>
      <c r="C15" s="274"/>
      <c r="D15" s="274"/>
      <c r="E15" s="275"/>
      <c r="F15" s="143">
        <f>SUM(F13:F14)</f>
        <v>0</v>
      </c>
      <c r="G15" s="143">
        <f>SUM(G13:G14)</f>
        <v>0</v>
      </c>
      <c r="H15" s="143">
        <f>SUM(H13:H14)</f>
        <v>13.969999999999999</v>
      </c>
      <c r="I15" s="143">
        <f>SUM(I13:I14)</f>
        <v>56.3</v>
      </c>
    </row>
    <row r="16" spans="1:9" ht="75" customHeight="1" thickBot="1" x14ac:dyDescent="0.75">
      <c r="A16" s="233" t="s">
        <v>31</v>
      </c>
      <c r="B16" s="233"/>
      <c r="C16" s="233"/>
      <c r="D16" s="233"/>
      <c r="E16" s="233"/>
      <c r="F16" s="143">
        <f>F9+F12+F15</f>
        <v>6.52</v>
      </c>
      <c r="G16" s="143">
        <f t="shared" ref="G16:I16" si="1">G9+G12+G15</f>
        <v>9.15</v>
      </c>
      <c r="H16" s="143">
        <f t="shared" si="1"/>
        <v>54.239999999999995</v>
      </c>
      <c r="I16" s="143">
        <f t="shared" si="1"/>
        <v>333.2</v>
      </c>
    </row>
    <row r="17" spans="1:9" ht="75" customHeight="1" thickBot="1" x14ac:dyDescent="0.75">
      <c r="A17" s="234" t="s">
        <v>15</v>
      </c>
      <c r="B17" s="256"/>
      <c r="C17" s="256"/>
      <c r="D17" s="256"/>
      <c r="E17" s="256"/>
      <c r="F17" s="256"/>
      <c r="G17" s="256"/>
      <c r="H17" s="256"/>
      <c r="I17" s="276"/>
    </row>
    <row r="18" spans="1:9" ht="75" customHeight="1" thickBot="1" x14ac:dyDescent="0.75">
      <c r="A18" s="162" t="s">
        <v>153</v>
      </c>
      <c r="B18" s="166">
        <v>125</v>
      </c>
      <c r="C18" s="150" t="s">
        <v>153</v>
      </c>
      <c r="D18" s="158">
        <v>125</v>
      </c>
      <c r="E18" s="158">
        <v>125</v>
      </c>
      <c r="F18" s="143"/>
      <c r="G18" s="143"/>
      <c r="H18" s="141">
        <v>8.75</v>
      </c>
      <c r="I18" s="141">
        <v>35</v>
      </c>
    </row>
    <row r="19" spans="1:9" ht="75" customHeight="1" thickBot="1" x14ac:dyDescent="0.75">
      <c r="A19" s="234" t="s">
        <v>17</v>
      </c>
      <c r="B19" s="256"/>
      <c r="C19" s="256"/>
      <c r="D19" s="256"/>
      <c r="E19" s="256"/>
      <c r="F19" s="256"/>
      <c r="G19" s="256"/>
      <c r="H19" s="256"/>
      <c r="I19" s="276"/>
    </row>
    <row r="20" spans="1:9" ht="75" customHeight="1" thickBot="1" x14ac:dyDescent="0.3">
      <c r="A20" s="277" t="s">
        <v>54</v>
      </c>
      <c r="B20" s="280">
        <v>35</v>
      </c>
      <c r="C20" s="150" t="s">
        <v>208</v>
      </c>
      <c r="D20" s="158">
        <v>30</v>
      </c>
      <c r="E20" s="158">
        <v>24</v>
      </c>
      <c r="F20" s="152">
        <v>0.36</v>
      </c>
      <c r="G20" s="152"/>
      <c r="H20" s="152">
        <v>2.1800000000000002</v>
      </c>
      <c r="I20" s="152">
        <v>10.1</v>
      </c>
    </row>
    <row r="21" spans="1:9" ht="75" customHeight="1" thickBot="1" x14ac:dyDescent="0.75">
      <c r="A21" s="278"/>
      <c r="B21" s="278"/>
      <c r="C21" s="179" t="s">
        <v>150</v>
      </c>
      <c r="D21" s="152">
        <v>1</v>
      </c>
      <c r="E21" s="152">
        <v>1</v>
      </c>
      <c r="F21" s="141"/>
      <c r="G21" s="141"/>
      <c r="H21" s="141">
        <v>0.95</v>
      </c>
      <c r="I21" s="141">
        <v>3.9</v>
      </c>
    </row>
    <row r="22" spans="1:9" ht="75" customHeight="1" thickBot="1" x14ac:dyDescent="0.3">
      <c r="A22" s="278"/>
      <c r="B22" s="278"/>
      <c r="C22" s="179" t="s">
        <v>167</v>
      </c>
      <c r="D22" s="148">
        <v>5</v>
      </c>
      <c r="E22" s="148">
        <v>4</v>
      </c>
      <c r="F22" s="148">
        <v>0.9</v>
      </c>
      <c r="G22" s="148"/>
      <c r="H22" s="148">
        <v>2.34</v>
      </c>
      <c r="I22" s="148">
        <v>9.6999999999999993</v>
      </c>
    </row>
    <row r="23" spans="1:9" ht="75" customHeight="1" thickBot="1" x14ac:dyDescent="0.75">
      <c r="A23" s="279"/>
      <c r="B23" s="279"/>
      <c r="C23" s="179" t="s">
        <v>141</v>
      </c>
      <c r="D23" s="141">
        <v>3</v>
      </c>
      <c r="E23" s="141">
        <v>3</v>
      </c>
      <c r="F23" s="141"/>
      <c r="G23" s="141">
        <v>2.81</v>
      </c>
      <c r="H23" s="141"/>
      <c r="I23" s="141">
        <v>26.19</v>
      </c>
    </row>
    <row r="24" spans="1:9" ht="75" customHeight="1" thickBot="1" x14ac:dyDescent="0.75">
      <c r="A24" s="237"/>
      <c r="B24" s="237"/>
      <c r="C24" s="237"/>
      <c r="D24" s="237"/>
      <c r="E24" s="237"/>
      <c r="F24" s="143">
        <f>SUM(F20:F23)</f>
        <v>1.26</v>
      </c>
      <c r="G24" s="143">
        <f t="shared" ref="G24:I24" si="2">SUM(G20:G23)</f>
        <v>2.81</v>
      </c>
      <c r="H24" s="143">
        <f t="shared" si="2"/>
        <v>5.47</v>
      </c>
      <c r="I24" s="143">
        <f t="shared" si="2"/>
        <v>49.89</v>
      </c>
    </row>
    <row r="25" spans="1:9" ht="75" customHeight="1" thickBot="1" x14ac:dyDescent="0.75">
      <c r="A25" s="277" t="s">
        <v>83</v>
      </c>
      <c r="B25" s="280">
        <v>150</v>
      </c>
      <c r="C25" s="150" t="s">
        <v>155</v>
      </c>
      <c r="D25" s="141">
        <v>30</v>
      </c>
      <c r="E25" s="141">
        <v>21</v>
      </c>
      <c r="F25" s="141">
        <v>4.2</v>
      </c>
      <c r="G25" s="141">
        <v>2.0699999999999998</v>
      </c>
      <c r="H25" s="141"/>
      <c r="I25" s="141">
        <v>35.28</v>
      </c>
    </row>
    <row r="26" spans="1:9" ht="75" customHeight="1" thickBot="1" x14ac:dyDescent="0.3">
      <c r="A26" s="278"/>
      <c r="B26" s="278"/>
      <c r="C26" s="151" t="s">
        <v>154</v>
      </c>
      <c r="D26" s="152">
        <v>60</v>
      </c>
      <c r="E26" s="152">
        <v>42</v>
      </c>
      <c r="F26" s="152">
        <v>0.57999999999999996</v>
      </c>
      <c r="G26" s="152">
        <v>0.16</v>
      </c>
      <c r="H26" s="152">
        <v>6.84</v>
      </c>
      <c r="I26" s="152">
        <v>33.6</v>
      </c>
    </row>
    <row r="27" spans="1:9" ht="75" customHeight="1" thickBot="1" x14ac:dyDescent="0.3">
      <c r="A27" s="278"/>
      <c r="B27" s="278"/>
      <c r="C27" s="151" t="s">
        <v>157</v>
      </c>
      <c r="D27" s="152">
        <v>16</v>
      </c>
      <c r="E27" s="152">
        <v>12.8</v>
      </c>
      <c r="F27" s="152">
        <v>2</v>
      </c>
      <c r="G27" s="152">
        <v>0.24</v>
      </c>
      <c r="H27" s="152">
        <v>14.2</v>
      </c>
      <c r="I27" s="152">
        <v>66.8</v>
      </c>
    </row>
    <row r="28" spans="1:9" ht="75" customHeight="1" thickBot="1" x14ac:dyDescent="0.3">
      <c r="A28" s="278"/>
      <c r="B28" s="278"/>
      <c r="C28" s="151" t="s">
        <v>170</v>
      </c>
      <c r="D28" s="152">
        <v>20</v>
      </c>
      <c r="E28" s="152">
        <v>20</v>
      </c>
      <c r="F28" s="152">
        <v>0.16</v>
      </c>
      <c r="G28" s="152"/>
      <c r="H28" s="152">
        <v>0.8</v>
      </c>
      <c r="I28" s="152">
        <v>3.36</v>
      </c>
    </row>
    <row r="29" spans="1:9" ht="75" customHeight="1" thickBot="1" x14ac:dyDescent="0.3">
      <c r="A29" s="278"/>
      <c r="B29" s="278"/>
      <c r="C29" s="151" t="s">
        <v>158</v>
      </c>
      <c r="D29" s="152">
        <v>10</v>
      </c>
      <c r="E29" s="152">
        <v>8</v>
      </c>
      <c r="F29" s="152">
        <v>0.64</v>
      </c>
      <c r="G29" s="152">
        <v>1.03</v>
      </c>
      <c r="H29" s="152">
        <v>0.01</v>
      </c>
      <c r="I29" s="152">
        <v>11.5</v>
      </c>
    </row>
    <row r="30" spans="1:9" ht="75" customHeight="1" thickBot="1" x14ac:dyDescent="0.75">
      <c r="A30" s="279"/>
      <c r="B30" s="279"/>
      <c r="C30" s="151" t="s">
        <v>138</v>
      </c>
      <c r="D30" s="152">
        <v>4</v>
      </c>
      <c r="E30" s="152">
        <v>3.48</v>
      </c>
      <c r="F30" s="141">
        <v>0.64</v>
      </c>
      <c r="G30" s="141">
        <v>1.03</v>
      </c>
      <c r="H30" s="141">
        <v>0.01</v>
      </c>
      <c r="I30" s="141">
        <v>11.5</v>
      </c>
    </row>
    <row r="31" spans="1:9" ht="75" customHeight="1" thickBot="1" x14ac:dyDescent="0.75">
      <c r="A31" s="237"/>
      <c r="B31" s="237"/>
      <c r="C31" s="237"/>
      <c r="D31" s="237"/>
      <c r="E31" s="237"/>
      <c r="F31" s="143">
        <f>SUM(F25:F30)</f>
        <v>8.2200000000000006</v>
      </c>
      <c r="G31" s="143">
        <f t="shared" ref="G31:I31" si="3">SUM(G25:G30)</f>
        <v>4.53</v>
      </c>
      <c r="H31" s="143">
        <f t="shared" si="3"/>
        <v>21.860000000000003</v>
      </c>
      <c r="I31" s="143">
        <f t="shared" si="3"/>
        <v>162.04000000000002</v>
      </c>
    </row>
    <row r="32" spans="1:9" ht="75" customHeight="1" thickBot="1" x14ac:dyDescent="0.3">
      <c r="A32" s="277" t="s">
        <v>209</v>
      </c>
      <c r="B32" s="280">
        <v>150</v>
      </c>
      <c r="C32" s="150" t="s">
        <v>204</v>
      </c>
      <c r="D32" s="152">
        <v>47</v>
      </c>
      <c r="E32" s="152">
        <v>47</v>
      </c>
      <c r="F32" s="152">
        <v>9.4</v>
      </c>
      <c r="G32" s="152">
        <v>4.5999999999999996</v>
      </c>
      <c r="H32" s="152"/>
      <c r="I32" s="152">
        <v>78.959999999999994</v>
      </c>
    </row>
    <row r="33" spans="1:9" ht="75" customHeight="1" thickBot="1" x14ac:dyDescent="0.3">
      <c r="A33" s="278"/>
      <c r="B33" s="278"/>
      <c r="C33" s="151" t="s">
        <v>156</v>
      </c>
      <c r="D33" s="152">
        <v>14</v>
      </c>
      <c r="E33" s="152">
        <v>14</v>
      </c>
      <c r="F33" s="152">
        <v>0.02</v>
      </c>
      <c r="G33" s="152">
        <v>3.92</v>
      </c>
      <c r="H33" s="152">
        <v>0.02</v>
      </c>
      <c r="I33" s="152">
        <v>36.700000000000003</v>
      </c>
    </row>
    <row r="34" spans="1:9" ht="75" customHeight="1" thickBot="1" x14ac:dyDescent="0.3">
      <c r="A34" s="278"/>
      <c r="B34" s="278"/>
      <c r="C34" s="147" t="s">
        <v>184</v>
      </c>
      <c r="D34" s="148">
        <v>5</v>
      </c>
      <c r="E34" s="152">
        <v>5</v>
      </c>
      <c r="F34" s="152">
        <v>0.13</v>
      </c>
      <c r="G34" s="152">
        <v>0.75</v>
      </c>
      <c r="H34" s="152">
        <v>0.18</v>
      </c>
      <c r="I34" s="152">
        <v>8</v>
      </c>
    </row>
    <row r="35" spans="1:9" ht="75" customHeight="1" thickBot="1" x14ac:dyDescent="0.3">
      <c r="A35" s="278"/>
      <c r="B35" s="278"/>
      <c r="C35" s="151" t="s">
        <v>142</v>
      </c>
      <c r="D35" s="152">
        <v>4</v>
      </c>
      <c r="E35" s="152">
        <v>4</v>
      </c>
      <c r="F35" s="152">
        <v>0.02</v>
      </c>
      <c r="G35" s="152">
        <v>3.14</v>
      </c>
      <c r="H35" s="152">
        <v>0.02</v>
      </c>
      <c r="I35" s="152">
        <v>29.36</v>
      </c>
    </row>
    <row r="36" spans="1:9" ht="75" customHeight="1" thickBot="1" x14ac:dyDescent="0.3">
      <c r="A36" s="278"/>
      <c r="B36" s="278"/>
      <c r="C36" s="151" t="s">
        <v>141</v>
      </c>
      <c r="D36" s="152">
        <v>2</v>
      </c>
      <c r="E36" s="152"/>
      <c r="F36" s="152">
        <v>1.7</v>
      </c>
      <c r="G36" s="152">
        <v>0.96</v>
      </c>
      <c r="H36" s="152">
        <v>4.51</v>
      </c>
      <c r="I36" s="152">
        <v>26.1</v>
      </c>
    </row>
    <row r="37" spans="1:9" ht="75" customHeight="1" thickBot="1" x14ac:dyDescent="0.3">
      <c r="A37" s="278"/>
      <c r="B37" s="278"/>
      <c r="C37" s="151" t="s">
        <v>174</v>
      </c>
      <c r="D37" s="152">
        <v>120</v>
      </c>
      <c r="E37" s="152">
        <v>96</v>
      </c>
      <c r="F37" s="152">
        <v>0.06</v>
      </c>
      <c r="G37" s="152"/>
      <c r="H37" s="152">
        <v>0.37</v>
      </c>
      <c r="I37" s="152">
        <v>1.7</v>
      </c>
    </row>
    <row r="38" spans="1:9" ht="75" customHeight="1" thickBot="1" x14ac:dyDescent="0.75">
      <c r="A38" s="279"/>
      <c r="B38" s="279"/>
      <c r="C38" s="151" t="s">
        <v>175</v>
      </c>
      <c r="D38" s="152">
        <v>5</v>
      </c>
      <c r="E38" s="152">
        <v>4</v>
      </c>
      <c r="F38" s="141">
        <v>0.06</v>
      </c>
      <c r="G38" s="141"/>
      <c r="H38" s="141">
        <v>0.36</v>
      </c>
      <c r="I38" s="141">
        <v>1.65</v>
      </c>
    </row>
    <row r="39" spans="1:9" ht="75" customHeight="1" thickBot="1" x14ac:dyDescent="0.75">
      <c r="A39" s="237"/>
      <c r="B39" s="237"/>
      <c r="C39" s="237"/>
      <c r="D39" s="237"/>
      <c r="E39" s="237"/>
      <c r="F39" s="143">
        <f>SUM(F32:F38)</f>
        <v>11.39</v>
      </c>
      <c r="G39" s="143">
        <f>SUM(G32:G38)</f>
        <v>13.370000000000001</v>
      </c>
      <c r="H39" s="143">
        <f>SUM(H32:H38)</f>
        <v>5.46</v>
      </c>
      <c r="I39" s="143">
        <f>SUM(I32:I38)</f>
        <v>182.46999999999997</v>
      </c>
    </row>
    <row r="40" spans="1:9" ht="75" customHeight="1" thickBot="1" x14ac:dyDescent="0.75">
      <c r="A40" s="277" t="s">
        <v>48</v>
      </c>
      <c r="B40" s="280">
        <v>150</v>
      </c>
      <c r="C40" s="140" t="s">
        <v>413</v>
      </c>
      <c r="D40" s="141">
        <v>8</v>
      </c>
      <c r="E40" s="141">
        <v>8</v>
      </c>
      <c r="F40" s="141">
        <v>0.18</v>
      </c>
      <c r="G40" s="141"/>
      <c r="H40" s="141">
        <v>3.84</v>
      </c>
      <c r="I40" s="141">
        <v>15.92</v>
      </c>
    </row>
    <row r="41" spans="1:9" ht="75" customHeight="1" thickBot="1" x14ac:dyDescent="0.75">
      <c r="A41" s="279"/>
      <c r="B41" s="279"/>
      <c r="C41" s="151" t="s">
        <v>150</v>
      </c>
      <c r="D41" s="152">
        <v>10</v>
      </c>
      <c r="E41" s="152">
        <v>10</v>
      </c>
      <c r="F41" s="143"/>
      <c r="G41" s="143"/>
      <c r="H41" s="141">
        <v>9.5500000000000007</v>
      </c>
      <c r="I41" s="141">
        <v>39</v>
      </c>
    </row>
    <row r="42" spans="1:9" ht="75" customHeight="1" thickBot="1" x14ac:dyDescent="0.75">
      <c r="A42" s="237"/>
      <c r="B42" s="237"/>
      <c r="C42" s="237"/>
      <c r="D42" s="237"/>
      <c r="E42" s="237"/>
      <c r="F42" s="143">
        <f>SUM(F40:F41)</f>
        <v>0.18</v>
      </c>
      <c r="G42" s="143">
        <f>SUM(G40:G41)</f>
        <v>0</v>
      </c>
      <c r="H42" s="143">
        <f>SUM(H40:H41)</f>
        <v>13.39</v>
      </c>
      <c r="I42" s="143">
        <f>SUM(I40:I41)</f>
        <v>54.92</v>
      </c>
    </row>
    <row r="43" spans="1:9" ht="75" customHeight="1" thickBot="1" x14ac:dyDescent="0.75">
      <c r="A43" s="144" t="s">
        <v>49</v>
      </c>
      <c r="B43" s="137">
        <v>25</v>
      </c>
      <c r="C43" s="140" t="s">
        <v>26</v>
      </c>
      <c r="D43" s="141">
        <v>25</v>
      </c>
      <c r="E43" s="141">
        <v>25</v>
      </c>
      <c r="F43" s="141">
        <v>1.3</v>
      </c>
      <c r="G43" s="141">
        <v>0.3</v>
      </c>
      <c r="H43" s="141">
        <v>11.07</v>
      </c>
      <c r="I43" s="141">
        <v>53.5</v>
      </c>
    </row>
    <row r="44" spans="1:9" ht="75" customHeight="1" thickBot="1" x14ac:dyDescent="0.75">
      <c r="A44" s="233" t="s">
        <v>30</v>
      </c>
      <c r="B44" s="233"/>
      <c r="C44" s="233"/>
      <c r="D44" s="233"/>
      <c r="E44" s="233"/>
      <c r="F44" s="143">
        <f t="shared" ref="F44:H44" si="4">F24+F31+F39+F42+F43</f>
        <v>22.35</v>
      </c>
      <c r="G44" s="143">
        <f t="shared" si="4"/>
        <v>21.01</v>
      </c>
      <c r="H44" s="143">
        <f t="shared" si="4"/>
        <v>57.25</v>
      </c>
      <c r="I44" s="143">
        <f>I24+I31+I39+I42+I43</f>
        <v>502.82</v>
      </c>
    </row>
    <row r="45" spans="1:9" ht="75" customHeight="1" thickBot="1" x14ac:dyDescent="0.75">
      <c r="A45" s="234" t="s">
        <v>27</v>
      </c>
      <c r="B45" s="256"/>
      <c r="C45" s="256"/>
      <c r="D45" s="256"/>
      <c r="E45" s="256"/>
      <c r="F45" s="256"/>
      <c r="G45" s="256"/>
      <c r="H45" s="256"/>
      <c r="I45" s="276"/>
    </row>
    <row r="46" spans="1:9" ht="75" customHeight="1" thickBot="1" x14ac:dyDescent="0.3">
      <c r="A46" s="277" t="s">
        <v>318</v>
      </c>
      <c r="B46" s="280">
        <v>70</v>
      </c>
      <c r="C46" s="150" t="s">
        <v>190</v>
      </c>
      <c r="D46" s="158">
        <v>30</v>
      </c>
      <c r="E46" s="158">
        <v>30</v>
      </c>
      <c r="F46" s="158">
        <v>3</v>
      </c>
      <c r="G46" s="158">
        <v>0.4</v>
      </c>
      <c r="H46" s="158">
        <v>21.3</v>
      </c>
      <c r="I46" s="158">
        <v>100.2</v>
      </c>
    </row>
    <row r="47" spans="1:9" ht="75" customHeight="1" thickBot="1" x14ac:dyDescent="0.3">
      <c r="A47" s="278"/>
      <c r="B47" s="278"/>
      <c r="C47" s="151" t="s">
        <v>137</v>
      </c>
      <c r="D47" s="152">
        <v>30</v>
      </c>
      <c r="E47" s="152">
        <v>30</v>
      </c>
      <c r="F47" s="152">
        <v>0.84</v>
      </c>
      <c r="G47" s="152">
        <v>0.96</v>
      </c>
      <c r="H47" s="152">
        <v>1.4</v>
      </c>
      <c r="I47" s="152">
        <v>17.399999999999999</v>
      </c>
    </row>
    <row r="48" spans="1:9" ht="75" customHeight="1" thickBot="1" x14ac:dyDescent="0.3">
      <c r="A48" s="278"/>
      <c r="B48" s="278"/>
      <c r="C48" s="151" t="s">
        <v>138</v>
      </c>
      <c r="D48" s="152">
        <v>4</v>
      </c>
      <c r="E48" s="152">
        <v>3.48</v>
      </c>
      <c r="F48" s="152">
        <v>0.64</v>
      </c>
      <c r="G48" s="152">
        <v>1.03</v>
      </c>
      <c r="H48" s="152">
        <v>0.01</v>
      </c>
      <c r="I48" s="152">
        <v>11.5</v>
      </c>
    </row>
    <row r="49" spans="1:9" ht="75" customHeight="1" thickBot="1" x14ac:dyDescent="0.3">
      <c r="A49" s="278"/>
      <c r="B49" s="278"/>
      <c r="C49" s="151" t="s">
        <v>140</v>
      </c>
      <c r="D49" s="152">
        <v>2</v>
      </c>
      <c r="E49" s="152">
        <v>2</v>
      </c>
      <c r="F49" s="152"/>
      <c r="G49" s="152"/>
      <c r="H49" s="152">
        <v>1.91</v>
      </c>
      <c r="I49" s="152">
        <v>7.8</v>
      </c>
    </row>
    <row r="50" spans="1:9" ht="75" customHeight="1" thickBot="1" x14ac:dyDescent="0.3">
      <c r="A50" s="278"/>
      <c r="B50" s="278"/>
      <c r="C50" s="151" t="s">
        <v>149</v>
      </c>
      <c r="D50" s="152">
        <v>2</v>
      </c>
      <c r="E50" s="152">
        <v>2</v>
      </c>
      <c r="F50" s="152">
        <v>0.01</v>
      </c>
      <c r="G50" s="152">
        <v>1.57</v>
      </c>
      <c r="H50" s="152">
        <v>0.01</v>
      </c>
      <c r="I50" s="152">
        <v>14.68</v>
      </c>
    </row>
    <row r="51" spans="1:9" ht="75" customHeight="1" thickBot="1" x14ac:dyDescent="0.3">
      <c r="A51" s="278"/>
      <c r="B51" s="278"/>
      <c r="C51" s="151" t="s">
        <v>191</v>
      </c>
      <c r="D51" s="148">
        <v>3</v>
      </c>
      <c r="E51" s="148">
        <v>3</v>
      </c>
      <c r="F51" s="148"/>
      <c r="G51" s="148">
        <v>2.81</v>
      </c>
      <c r="H51" s="148"/>
      <c r="I51" s="148">
        <v>26.19</v>
      </c>
    </row>
    <row r="52" spans="1:9" ht="75" customHeight="1" thickBot="1" x14ac:dyDescent="0.75">
      <c r="A52" s="279"/>
      <c r="B52" s="279"/>
      <c r="C52" s="151" t="s">
        <v>143</v>
      </c>
      <c r="D52" s="141">
        <v>2.0000000000000001E-4</v>
      </c>
      <c r="E52" s="141">
        <v>2.0000000000000001E-4</v>
      </c>
      <c r="F52" s="141"/>
      <c r="G52" s="141"/>
      <c r="H52" s="141"/>
      <c r="I52" s="141"/>
    </row>
    <row r="53" spans="1:9" ht="75" customHeight="1" thickBot="1" x14ac:dyDescent="0.95">
      <c r="A53" s="255"/>
      <c r="B53" s="305"/>
      <c r="C53" s="305"/>
      <c r="D53" s="305"/>
      <c r="E53" s="306"/>
      <c r="F53" s="143">
        <f>SUM(F46:F52)</f>
        <v>4.4899999999999993</v>
      </c>
      <c r="G53" s="143">
        <f>SUM(G46:G52)</f>
        <v>6.77</v>
      </c>
      <c r="H53" s="143">
        <f>SUM(H46:H52)</f>
        <v>24.630000000000003</v>
      </c>
      <c r="I53" s="143">
        <f>SUM(I46:I52)</f>
        <v>177.77</v>
      </c>
    </row>
    <row r="54" spans="1:9" ht="75" customHeight="1" thickBot="1" x14ac:dyDescent="0.75">
      <c r="A54" s="307" t="s">
        <v>61</v>
      </c>
      <c r="B54" s="250">
        <v>150</v>
      </c>
      <c r="C54" s="140" t="s">
        <v>87</v>
      </c>
      <c r="D54" s="141">
        <v>1</v>
      </c>
      <c r="E54" s="141">
        <v>1</v>
      </c>
      <c r="F54" s="141">
        <v>0.04</v>
      </c>
      <c r="G54" s="141"/>
      <c r="H54" s="141">
        <v>0.65</v>
      </c>
      <c r="I54" s="141">
        <v>2.94</v>
      </c>
    </row>
    <row r="55" spans="1:9" ht="75" customHeight="1" thickBot="1" x14ac:dyDescent="0.75">
      <c r="A55" s="307"/>
      <c r="B55" s="251"/>
      <c r="C55" s="140" t="s">
        <v>45</v>
      </c>
      <c r="D55" s="141">
        <v>100</v>
      </c>
      <c r="E55" s="141">
        <v>100</v>
      </c>
      <c r="F55" s="141">
        <v>2.8</v>
      </c>
      <c r="G55" s="141">
        <v>3.2</v>
      </c>
      <c r="H55" s="141">
        <v>4.7</v>
      </c>
      <c r="I55" s="141">
        <v>59</v>
      </c>
    </row>
    <row r="56" spans="1:9" ht="75" customHeight="1" thickBot="1" x14ac:dyDescent="0.75">
      <c r="A56" s="307"/>
      <c r="B56" s="252"/>
      <c r="C56" s="140" t="s">
        <v>44</v>
      </c>
      <c r="D56" s="141">
        <v>8</v>
      </c>
      <c r="E56" s="141">
        <v>8</v>
      </c>
      <c r="F56" s="141"/>
      <c r="G56" s="141"/>
      <c r="H56" s="141">
        <v>7.64</v>
      </c>
      <c r="I56" s="141">
        <v>31.2</v>
      </c>
    </row>
    <row r="57" spans="1:9" ht="75" customHeight="1" thickBot="1" x14ac:dyDescent="0.75">
      <c r="A57" s="237"/>
      <c r="B57" s="237"/>
      <c r="C57" s="237"/>
      <c r="D57" s="237"/>
      <c r="E57" s="237"/>
      <c r="F57" s="143">
        <f>SUM(F54:F56)</f>
        <v>2.84</v>
      </c>
      <c r="G57" s="143">
        <f t="shared" ref="G57:I57" si="5">SUM(G54:G56)</f>
        <v>3.2</v>
      </c>
      <c r="H57" s="143">
        <f t="shared" si="5"/>
        <v>12.99</v>
      </c>
      <c r="I57" s="143">
        <f t="shared" si="5"/>
        <v>93.14</v>
      </c>
    </row>
    <row r="58" spans="1:9" ht="75" customHeight="1" thickBot="1" x14ac:dyDescent="0.75">
      <c r="A58" s="160" t="s">
        <v>117</v>
      </c>
      <c r="B58" s="169">
        <v>15</v>
      </c>
      <c r="C58" s="149" t="s">
        <v>117</v>
      </c>
      <c r="D58" s="158">
        <v>15</v>
      </c>
      <c r="E58" s="158">
        <v>15</v>
      </c>
      <c r="F58" s="141">
        <v>1.26</v>
      </c>
      <c r="G58" s="141">
        <v>1.82</v>
      </c>
      <c r="H58" s="141">
        <v>11.02</v>
      </c>
      <c r="I58" s="141">
        <v>66.81</v>
      </c>
    </row>
    <row r="59" spans="1:9" ht="75" customHeight="1" thickBot="1" x14ac:dyDescent="0.75">
      <c r="A59" s="233" t="s">
        <v>32</v>
      </c>
      <c r="B59" s="233"/>
      <c r="C59" s="233"/>
      <c r="D59" s="233"/>
      <c r="E59" s="233"/>
      <c r="F59" s="143">
        <f>F53+F57+F58</f>
        <v>8.59</v>
      </c>
      <c r="G59" s="143">
        <f>G53+G57+G58</f>
        <v>11.79</v>
      </c>
      <c r="H59" s="143">
        <f>H53+H57+H58</f>
        <v>48.64</v>
      </c>
      <c r="I59" s="143">
        <f>I53+I57+I58</f>
        <v>337.72</v>
      </c>
    </row>
    <row r="60" spans="1:9" ht="75" customHeight="1" thickBot="1" x14ac:dyDescent="0.75">
      <c r="A60" s="233" t="s">
        <v>33</v>
      </c>
      <c r="B60" s="233"/>
      <c r="C60" s="233"/>
      <c r="D60" s="233"/>
      <c r="E60" s="233"/>
      <c r="F60" s="143">
        <f t="shared" ref="F60:H60" si="6">F16+F18+F44+F59</f>
        <v>37.46</v>
      </c>
      <c r="G60" s="143">
        <f t="shared" si="6"/>
        <v>41.95</v>
      </c>
      <c r="H60" s="143">
        <f t="shared" si="6"/>
        <v>168.88</v>
      </c>
      <c r="I60" s="143">
        <f>I16+I18+I44+I59</f>
        <v>1208.74</v>
      </c>
    </row>
    <row r="61" spans="1:9" ht="25.5" x14ac:dyDescent="0.3">
      <c r="A61" s="20"/>
      <c r="B61" s="20"/>
      <c r="C61" s="41"/>
      <c r="D61" s="22"/>
      <c r="E61" s="22"/>
      <c r="F61" s="22"/>
      <c r="G61" s="22"/>
      <c r="H61" s="22"/>
      <c r="I61" s="22"/>
    </row>
  </sheetData>
  <mergeCells count="35">
    <mergeCell ref="A60:E60"/>
    <mergeCell ref="A42:E42"/>
    <mergeCell ref="A44:E44"/>
    <mergeCell ref="A53:E53"/>
    <mergeCell ref="A54:A56"/>
    <mergeCell ref="B54:B56"/>
    <mergeCell ref="A57:E57"/>
    <mergeCell ref="A59:E59"/>
    <mergeCell ref="A46:A52"/>
    <mergeCell ref="B46:B52"/>
    <mergeCell ref="A45:I45"/>
    <mergeCell ref="A6:I6"/>
    <mergeCell ref="A9:E9"/>
    <mergeCell ref="A24:E24"/>
    <mergeCell ref="A20:A23"/>
    <mergeCell ref="A10:A11"/>
    <mergeCell ref="B10:B11"/>
    <mergeCell ref="A12:E12"/>
    <mergeCell ref="A16:E16"/>
    <mergeCell ref="B20:B23"/>
    <mergeCell ref="A7:A8"/>
    <mergeCell ref="B7:B8"/>
    <mergeCell ref="A13:A14"/>
    <mergeCell ref="B13:B14"/>
    <mergeCell ref="A17:I17"/>
    <mergeCell ref="A19:I19"/>
    <mergeCell ref="A15:E15"/>
    <mergeCell ref="A40:A41"/>
    <mergeCell ref="B40:B41"/>
    <mergeCell ref="A25:A30"/>
    <mergeCell ref="B25:B30"/>
    <mergeCell ref="A31:E31"/>
    <mergeCell ref="A39:E39"/>
    <mergeCell ref="A32:A38"/>
    <mergeCell ref="B32:B38"/>
  </mergeCells>
  <pageMargins left="0.7" right="0.7" top="0.75" bottom="0.75" header="0.3" footer="0.3"/>
  <pageSetup paperSize="9" scale="16"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4"/>
  <sheetViews>
    <sheetView view="pageBreakPreview" zoomScale="29" zoomScaleNormal="89" zoomScaleSheetLayoutView="29" workbookViewId="0">
      <selection activeCell="A14" sqref="A14:F14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44.7109375" hidden="1" customWidth="1"/>
    <col min="4" max="4" width="100.7109375" customWidth="1"/>
    <col min="5" max="9" width="40.7109375" style="4" customWidth="1"/>
    <col min="10" max="10" width="60.7109375" style="4" customWidth="1"/>
  </cols>
  <sheetData>
    <row r="1" spans="1:10" x14ac:dyDescent="0.25">
      <c r="C1">
        <v>100</v>
      </c>
    </row>
    <row r="3" spans="1:10" ht="72" customHeight="1" x14ac:dyDescent="0.7">
      <c r="A3" s="156"/>
      <c r="B3" s="132"/>
      <c r="C3" s="132" t="s">
        <v>329</v>
      </c>
      <c r="D3" s="132"/>
      <c r="E3" s="132" t="s">
        <v>111</v>
      </c>
      <c r="F3" s="133"/>
      <c r="G3" s="133"/>
      <c r="H3" s="133"/>
      <c r="I3" s="133"/>
      <c r="J3" s="157" t="s">
        <v>317</v>
      </c>
    </row>
    <row r="4" spans="1:10" ht="62.25" thickBot="1" x14ac:dyDescent="0.75">
      <c r="A4" s="156"/>
      <c r="B4" s="194" t="s">
        <v>462</v>
      </c>
      <c r="C4" s="133"/>
      <c r="D4" s="133"/>
      <c r="E4" s="133"/>
      <c r="F4" s="133"/>
      <c r="G4" s="133"/>
      <c r="H4" s="133"/>
      <c r="I4" s="133"/>
      <c r="J4" s="133"/>
    </row>
    <row r="5" spans="1:10" ht="145.5" customHeight="1" thickBot="1" x14ac:dyDescent="0.3">
      <c r="A5" s="171" t="s">
        <v>0</v>
      </c>
      <c r="B5" s="171" t="s">
        <v>1</v>
      </c>
      <c r="C5" s="171" t="s">
        <v>2</v>
      </c>
      <c r="D5" s="171"/>
      <c r="E5" s="171" t="s">
        <v>3</v>
      </c>
      <c r="F5" s="171" t="s">
        <v>4</v>
      </c>
      <c r="G5" s="171" t="s">
        <v>5</v>
      </c>
      <c r="H5" s="171" t="s">
        <v>6</v>
      </c>
      <c r="I5" s="171" t="s">
        <v>7</v>
      </c>
      <c r="J5" s="172" t="s">
        <v>8</v>
      </c>
    </row>
    <row r="6" spans="1:10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  <c r="J6" s="233"/>
    </row>
    <row r="7" spans="1:10" ht="69.95" customHeight="1" thickBot="1" x14ac:dyDescent="0.75">
      <c r="A7" s="144" t="s">
        <v>10</v>
      </c>
      <c r="B7" s="138">
        <v>90</v>
      </c>
      <c r="C7" s="140" t="s">
        <v>10</v>
      </c>
      <c r="D7" s="140" t="s">
        <v>10</v>
      </c>
      <c r="E7" s="148">
        <v>90</v>
      </c>
      <c r="F7" s="148">
        <v>90</v>
      </c>
      <c r="G7" s="148">
        <v>0.64</v>
      </c>
      <c r="H7" s="148"/>
      <c r="I7" s="148">
        <v>10.52</v>
      </c>
      <c r="J7" s="148">
        <v>61.42</v>
      </c>
    </row>
    <row r="8" spans="1:10" ht="69.95" customHeight="1" thickBot="1" x14ac:dyDescent="0.95">
      <c r="A8" s="234"/>
      <c r="B8" s="253"/>
      <c r="C8" s="253"/>
      <c r="D8" s="253"/>
      <c r="E8" s="253"/>
      <c r="F8" s="253"/>
      <c r="G8" s="253"/>
      <c r="H8" s="253"/>
      <c r="I8" s="253"/>
      <c r="J8" s="254"/>
    </row>
    <row r="9" spans="1:10" ht="69.95" customHeight="1" thickBot="1" x14ac:dyDescent="0.3">
      <c r="A9" s="299" t="s">
        <v>237</v>
      </c>
      <c r="B9" s="242">
        <v>150</v>
      </c>
      <c r="C9" s="147" t="s">
        <v>238</v>
      </c>
      <c r="D9" s="147" t="s">
        <v>238</v>
      </c>
      <c r="E9" s="148">
        <v>45</v>
      </c>
      <c r="F9" s="148">
        <v>45</v>
      </c>
      <c r="G9" s="148">
        <v>4.72</v>
      </c>
      <c r="H9" s="148">
        <v>1.03</v>
      </c>
      <c r="I9" s="148">
        <v>28.62</v>
      </c>
      <c r="J9" s="148">
        <v>146.25</v>
      </c>
    </row>
    <row r="10" spans="1:10" ht="69.95" customHeight="1" thickBot="1" x14ac:dyDescent="0.3">
      <c r="A10" s="308"/>
      <c r="B10" s="295"/>
      <c r="C10" s="147" t="s">
        <v>149</v>
      </c>
      <c r="D10" s="147" t="s">
        <v>149</v>
      </c>
      <c r="E10" s="148">
        <v>5</v>
      </c>
      <c r="F10" s="148">
        <v>5</v>
      </c>
      <c r="G10" s="148">
        <v>0.03</v>
      </c>
      <c r="H10" s="148">
        <v>3.92</v>
      </c>
      <c r="I10" s="148">
        <v>0.03</v>
      </c>
      <c r="J10" s="148">
        <v>36.700000000000003</v>
      </c>
    </row>
    <row r="11" spans="1:10" ht="69.95" customHeight="1" thickBot="1" x14ac:dyDescent="0.75">
      <c r="A11" s="237"/>
      <c r="B11" s="237"/>
      <c r="C11" s="237"/>
      <c r="D11" s="237"/>
      <c r="E11" s="237"/>
      <c r="F11" s="237"/>
      <c r="G11" s="143">
        <f>SUM(G9:G10)</f>
        <v>4.75</v>
      </c>
      <c r="H11" s="143">
        <f t="shared" ref="H11:J11" si="0">SUM(H9:H10)</f>
        <v>4.95</v>
      </c>
      <c r="I11" s="143">
        <f t="shared" si="0"/>
        <v>28.650000000000002</v>
      </c>
      <c r="J11" s="143">
        <f t="shared" si="0"/>
        <v>182.95</v>
      </c>
    </row>
    <row r="12" spans="1:10" ht="69.95" customHeight="1" thickBot="1" x14ac:dyDescent="0.3">
      <c r="A12" s="238" t="s">
        <v>151</v>
      </c>
      <c r="B12" s="240" t="s">
        <v>430</v>
      </c>
      <c r="C12" s="147" t="s">
        <v>51</v>
      </c>
      <c r="D12" s="147" t="s">
        <v>51</v>
      </c>
      <c r="E12" s="148">
        <v>30</v>
      </c>
      <c r="F12" s="148">
        <v>30</v>
      </c>
      <c r="G12" s="148">
        <v>2.13</v>
      </c>
      <c r="H12" s="148">
        <v>0.33</v>
      </c>
      <c r="I12" s="148">
        <v>13.9</v>
      </c>
      <c r="J12" s="148">
        <v>68.7</v>
      </c>
    </row>
    <row r="13" spans="1:10" ht="69.95" customHeight="1" thickBot="1" x14ac:dyDescent="0.75">
      <c r="A13" s="238"/>
      <c r="B13" s="233"/>
      <c r="C13" s="147" t="s">
        <v>149</v>
      </c>
      <c r="D13" s="147" t="s">
        <v>149</v>
      </c>
      <c r="E13" s="141">
        <v>7</v>
      </c>
      <c r="F13" s="141">
        <v>7</v>
      </c>
      <c r="G13" s="141">
        <v>0.02</v>
      </c>
      <c r="H13" s="141">
        <v>5.49</v>
      </c>
      <c r="I13" s="141">
        <v>0.03</v>
      </c>
      <c r="J13" s="141">
        <v>51.38</v>
      </c>
    </row>
    <row r="14" spans="1:10" ht="69.95" customHeight="1" thickBot="1" x14ac:dyDescent="0.75">
      <c r="A14" s="237"/>
      <c r="B14" s="237"/>
      <c r="C14" s="237"/>
      <c r="D14" s="237"/>
      <c r="E14" s="237"/>
      <c r="F14" s="237"/>
      <c r="G14" s="143">
        <f>SUM(G12:G13)</f>
        <v>2.15</v>
      </c>
      <c r="H14" s="143">
        <f t="shared" ref="H14:J14" si="1">SUM(H12:H13)</f>
        <v>5.82</v>
      </c>
      <c r="I14" s="143">
        <f t="shared" si="1"/>
        <v>13.93</v>
      </c>
      <c r="J14" s="143">
        <f t="shared" si="1"/>
        <v>120.08000000000001</v>
      </c>
    </row>
    <row r="15" spans="1:10" ht="69.95" customHeight="1" thickBot="1" x14ac:dyDescent="0.75">
      <c r="A15" s="290" t="s">
        <v>380</v>
      </c>
      <c r="B15" s="280">
        <v>200</v>
      </c>
      <c r="C15" s="159" t="s">
        <v>150</v>
      </c>
      <c r="D15" s="147" t="s">
        <v>150</v>
      </c>
      <c r="E15" s="141">
        <v>8</v>
      </c>
      <c r="F15" s="141">
        <v>8</v>
      </c>
      <c r="G15" s="141"/>
      <c r="H15" s="141"/>
      <c r="I15" s="141">
        <v>7.64</v>
      </c>
      <c r="J15" s="143">
        <v>31.2</v>
      </c>
    </row>
    <row r="16" spans="1:10" ht="69.95" customHeight="1" thickBot="1" x14ac:dyDescent="0.75">
      <c r="A16" s="309"/>
      <c r="B16" s="310"/>
      <c r="C16" s="147" t="s">
        <v>380</v>
      </c>
      <c r="D16" s="147" t="s">
        <v>380</v>
      </c>
      <c r="E16" s="141">
        <v>15</v>
      </c>
      <c r="F16" s="141">
        <v>15</v>
      </c>
      <c r="G16" s="143"/>
      <c r="H16" s="143"/>
      <c r="I16" s="141">
        <v>13.8</v>
      </c>
      <c r="J16" s="141">
        <v>55.2</v>
      </c>
    </row>
    <row r="17" spans="1:10" ht="69.95" customHeight="1" thickBot="1" x14ac:dyDescent="0.95">
      <c r="A17" s="311"/>
      <c r="B17" s="305"/>
      <c r="C17" s="305"/>
      <c r="D17" s="305"/>
      <c r="E17" s="305"/>
      <c r="F17" s="306"/>
      <c r="G17" s="143">
        <f>SUM(G15:G16)</f>
        <v>0</v>
      </c>
      <c r="H17" s="143">
        <f t="shared" ref="H17:J17" si="2">SUM(H15:H16)</f>
        <v>0</v>
      </c>
      <c r="I17" s="143">
        <f t="shared" si="2"/>
        <v>21.44</v>
      </c>
      <c r="J17" s="143">
        <f t="shared" si="2"/>
        <v>86.4</v>
      </c>
    </row>
    <row r="18" spans="1:10" ht="69.95" customHeight="1" thickBot="1" x14ac:dyDescent="0.75">
      <c r="A18" s="233" t="s">
        <v>31</v>
      </c>
      <c r="B18" s="233"/>
      <c r="C18" s="233"/>
      <c r="D18" s="233"/>
      <c r="E18" s="233"/>
      <c r="F18" s="233"/>
      <c r="G18" s="143">
        <f>G7+G11+G14+G17</f>
        <v>7.5399999999999991</v>
      </c>
      <c r="H18" s="143">
        <f t="shared" ref="H18:J18" si="3">H7+H11+H14+H17</f>
        <v>10.77</v>
      </c>
      <c r="I18" s="143">
        <f t="shared" si="3"/>
        <v>74.540000000000006</v>
      </c>
      <c r="J18" s="143">
        <f t="shared" si="3"/>
        <v>450.85</v>
      </c>
    </row>
    <row r="19" spans="1:10" ht="69.95" customHeight="1" thickBot="1" x14ac:dyDescent="0.75">
      <c r="A19" s="289" t="s">
        <v>15</v>
      </c>
      <c r="B19" s="289"/>
      <c r="C19" s="289"/>
      <c r="D19" s="289"/>
      <c r="E19" s="289"/>
      <c r="F19" s="289"/>
      <c r="G19" s="289"/>
      <c r="H19" s="289"/>
      <c r="I19" s="289"/>
      <c r="J19" s="289"/>
    </row>
    <row r="20" spans="1:10" ht="69.95" customHeight="1" thickBot="1" x14ac:dyDescent="0.3">
      <c r="A20" s="162" t="s">
        <v>153</v>
      </c>
      <c r="B20" s="138">
        <v>125</v>
      </c>
      <c r="C20" s="147" t="s">
        <v>153</v>
      </c>
      <c r="D20" s="147" t="s">
        <v>50</v>
      </c>
      <c r="E20" s="148">
        <v>125</v>
      </c>
      <c r="F20" s="148">
        <v>125</v>
      </c>
      <c r="G20" s="148"/>
      <c r="H20" s="148"/>
      <c r="I20" s="148">
        <v>8.75</v>
      </c>
      <c r="J20" s="148">
        <v>35</v>
      </c>
    </row>
    <row r="21" spans="1:10" ht="69.95" customHeight="1" thickBot="1" x14ac:dyDescent="0.75">
      <c r="A21" s="233" t="s">
        <v>17</v>
      </c>
      <c r="B21" s="233"/>
      <c r="C21" s="233"/>
      <c r="D21" s="233"/>
      <c r="E21" s="233"/>
      <c r="F21" s="233"/>
      <c r="G21" s="233"/>
      <c r="H21" s="233"/>
      <c r="I21" s="233"/>
      <c r="J21" s="233"/>
    </row>
    <row r="22" spans="1:10" ht="69.95" customHeight="1" thickBot="1" x14ac:dyDescent="0.3">
      <c r="A22" s="238" t="s">
        <v>54</v>
      </c>
      <c r="B22" s="242">
        <v>60</v>
      </c>
      <c r="C22" s="147" t="s">
        <v>166</v>
      </c>
      <c r="D22" s="147" t="s">
        <v>208</v>
      </c>
      <c r="E22" s="148">
        <v>45</v>
      </c>
      <c r="F22" s="148">
        <v>36</v>
      </c>
      <c r="G22" s="148">
        <v>0.54</v>
      </c>
      <c r="H22" s="148"/>
      <c r="I22" s="148">
        <v>3.37</v>
      </c>
      <c r="J22" s="148">
        <v>15.1</v>
      </c>
    </row>
    <row r="23" spans="1:10" ht="69.95" customHeight="1" thickBot="1" x14ac:dyDescent="0.3">
      <c r="A23" s="241"/>
      <c r="B23" s="241"/>
      <c r="C23" s="147" t="s">
        <v>167</v>
      </c>
      <c r="D23" s="147" t="s">
        <v>463</v>
      </c>
      <c r="E23" s="148">
        <v>5</v>
      </c>
      <c r="F23" s="148">
        <v>4</v>
      </c>
      <c r="G23" s="148">
        <v>0.9</v>
      </c>
      <c r="H23" s="148"/>
      <c r="I23" s="148">
        <v>2.34</v>
      </c>
      <c r="J23" s="148">
        <v>9.6999999999999993</v>
      </c>
    </row>
    <row r="24" spans="1:10" ht="69.95" customHeight="1" thickBot="1" x14ac:dyDescent="0.3">
      <c r="A24" s="241"/>
      <c r="B24" s="241"/>
      <c r="C24" s="147" t="s">
        <v>140</v>
      </c>
      <c r="D24" s="147" t="s">
        <v>150</v>
      </c>
      <c r="E24" s="148">
        <v>3</v>
      </c>
      <c r="F24" s="148">
        <v>3</v>
      </c>
      <c r="G24" s="148"/>
      <c r="H24" s="148"/>
      <c r="I24" s="148">
        <v>2.86</v>
      </c>
      <c r="J24" s="148">
        <v>11.7</v>
      </c>
    </row>
    <row r="25" spans="1:10" ht="69.95" customHeight="1" thickBot="1" x14ac:dyDescent="0.3">
      <c r="A25" s="241"/>
      <c r="B25" s="241"/>
      <c r="C25" s="147" t="s">
        <v>141</v>
      </c>
      <c r="D25" s="151" t="s">
        <v>141</v>
      </c>
      <c r="E25" s="152">
        <v>4</v>
      </c>
      <c r="F25" s="152">
        <v>4</v>
      </c>
      <c r="G25" s="152"/>
      <c r="H25" s="152">
        <v>3.76</v>
      </c>
      <c r="I25" s="152"/>
      <c r="J25" s="152">
        <v>34.92</v>
      </c>
    </row>
    <row r="26" spans="1:10" ht="69.95" customHeight="1" thickBot="1" x14ac:dyDescent="0.75">
      <c r="A26" s="237"/>
      <c r="B26" s="237"/>
      <c r="C26" s="237"/>
      <c r="D26" s="237"/>
      <c r="E26" s="237"/>
      <c r="F26" s="237"/>
      <c r="G26" s="143">
        <f>SUM(G22:G25)</f>
        <v>1.44</v>
      </c>
      <c r="H26" s="143">
        <f>SUM(H22:H25)</f>
        <v>3.76</v>
      </c>
      <c r="I26" s="143">
        <f>SUM(I22:I25)</f>
        <v>8.57</v>
      </c>
      <c r="J26" s="143">
        <f>SUM(J22:J25)</f>
        <v>71.42</v>
      </c>
    </row>
    <row r="27" spans="1:10" ht="69.95" customHeight="1" thickBot="1" x14ac:dyDescent="0.3">
      <c r="A27" s="238" t="s">
        <v>169</v>
      </c>
      <c r="B27" s="242">
        <v>200</v>
      </c>
      <c r="C27" s="147" t="s">
        <v>170</v>
      </c>
      <c r="D27" s="147" t="s">
        <v>170</v>
      </c>
      <c r="E27" s="148">
        <v>30</v>
      </c>
      <c r="F27" s="148">
        <v>30</v>
      </c>
      <c r="G27" s="148">
        <v>3</v>
      </c>
      <c r="H27" s="148">
        <v>0.4</v>
      </c>
      <c r="I27" s="148">
        <v>21.3</v>
      </c>
      <c r="J27" s="148">
        <v>100.2</v>
      </c>
    </row>
    <row r="28" spans="1:10" ht="69.95" customHeight="1" thickBot="1" x14ac:dyDescent="0.75">
      <c r="A28" s="241"/>
      <c r="B28" s="241"/>
      <c r="C28" s="147" t="s">
        <v>155</v>
      </c>
      <c r="D28" s="147" t="s">
        <v>204</v>
      </c>
      <c r="E28" s="141">
        <v>40</v>
      </c>
      <c r="F28" s="141">
        <v>28</v>
      </c>
      <c r="G28" s="141">
        <v>5.6</v>
      </c>
      <c r="H28" s="141">
        <v>2.76</v>
      </c>
      <c r="I28" s="141"/>
      <c r="J28" s="141">
        <v>47.04</v>
      </c>
    </row>
    <row r="29" spans="1:10" ht="69.95" customHeight="1" thickBot="1" x14ac:dyDescent="0.75">
      <c r="A29" s="241"/>
      <c r="B29" s="241"/>
      <c r="C29" s="147" t="s">
        <v>171</v>
      </c>
      <c r="D29" s="147" t="s">
        <v>171</v>
      </c>
      <c r="E29" s="141">
        <v>40</v>
      </c>
      <c r="F29" s="141">
        <v>28</v>
      </c>
      <c r="G29" s="141">
        <v>0.5</v>
      </c>
      <c r="H29" s="141">
        <v>0.11</v>
      </c>
      <c r="I29" s="141">
        <v>4.5599999999999996</v>
      </c>
      <c r="J29" s="141">
        <v>22.4</v>
      </c>
    </row>
    <row r="30" spans="1:10" ht="69.95" customHeight="1" thickBot="1" x14ac:dyDescent="0.3">
      <c r="A30" s="241"/>
      <c r="B30" s="241"/>
      <c r="C30" s="147" t="s">
        <v>172</v>
      </c>
      <c r="D30" s="147" t="s">
        <v>175</v>
      </c>
      <c r="E30" s="148">
        <v>10</v>
      </c>
      <c r="F30" s="148">
        <v>8</v>
      </c>
      <c r="G30" s="148">
        <v>0.11</v>
      </c>
      <c r="H30" s="148"/>
      <c r="I30" s="148">
        <v>0.73</v>
      </c>
      <c r="J30" s="148">
        <v>3.3</v>
      </c>
    </row>
    <row r="31" spans="1:10" ht="69.95" customHeight="1" thickBot="1" x14ac:dyDescent="0.75">
      <c r="A31" s="241"/>
      <c r="B31" s="241"/>
      <c r="C31" s="140" t="s">
        <v>23</v>
      </c>
      <c r="D31" s="140" t="s">
        <v>138</v>
      </c>
      <c r="E31" s="141">
        <v>4</v>
      </c>
      <c r="F31" s="141">
        <v>3.48</v>
      </c>
      <c r="G31" s="141">
        <v>0.64</v>
      </c>
      <c r="H31" s="141">
        <v>1.03</v>
      </c>
      <c r="I31" s="141">
        <v>0.01</v>
      </c>
      <c r="J31" s="141">
        <v>11.5</v>
      </c>
    </row>
    <row r="32" spans="1:10" ht="69.95" customHeight="1" thickBot="1" x14ac:dyDescent="0.3">
      <c r="A32" s="241"/>
      <c r="B32" s="241"/>
      <c r="C32" s="147" t="s">
        <v>173</v>
      </c>
      <c r="D32" s="147" t="s">
        <v>173</v>
      </c>
      <c r="E32" s="148">
        <v>10</v>
      </c>
      <c r="F32" s="148">
        <v>8</v>
      </c>
      <c r="G32" s="148">
        <v>0.02</v>
      </c>
      <c r="H32" s="148"/>
      <c r="I32" s="148">
        <v>0.57999999999999996</v>
      </c>
      <c r="J32" s="148">
        <v>2.7</v>
      </c>
    </row>
    <row r="33" spans="1:10" ht="69.95" customHeight="1" thickBot="1" x14ac:dyDescent="0.75">
      <c r="A33" s="237"/>
      <c r="B33" s="237"/>
      <c r="C33" s="237"/>
      <c r="D33" s="237"/>
      <c r="E33" s="237"/>
      <c r="F33" s="237"/>
      <c r="G33" s="143">
        <f>SUM(G27:G32)</f>
        <v>9.8699999999999992</v>
      </c>
      <c r="H33" s="143">
        <f>SUM(H27:H32)</f>
        <v>4.3</v>
      </c>
      <c r="I33" s="143">
        <f>SUM(I27:I32)</f>
        <v>27.18</v>
      </c>
      <c r="J33" s="143">
        <f>J27+J28+J29+J30+J31+J32</f>
        <v>187.14000000000001</v>
      </c>
    </row>
    <row r="34" spans="1:10" ht="69.95" customHeight="1" thickBot="1" x14ac:dyDescent="0.3">
      <c r="A34" s="238" t="s">
        <v>84</v>
      </c>
      <c r="B34" s="242">
        <v>200</v>
      </c>
      <c r="C34" s="147" t="s">
        <v>155</v>
      </c>
      <c r="D34" s="147" t="s">
        <v>204</v>
      </c>
      <c r="E34" s="148">
        <v>62</v>
      </c>
      <c r="F34" s="148">
        <v>62</v>
      </c>
      <c r="G34" s="148">
        <v>12.4</v>
      </c>
      <c r="H34" s="148">
        <v>6.07</v>
      </c>
      <c r="I34" s="148"/>
      <c r="J34" s="148">
        <v>104.16</v>
      </c>
    </row>
    <row r="35" spans="1:10" ht="69.95" customHeight="1" thickBot="1" x14ac:dyDescent="0.3">
      <c r="A35" s="241"/>
      <c r="B35" s="241"/>
      <c r="C35" s="147" t="s">
        <v>156</v>
      </c>
      <c r="D35" s="147" t="s">
        <v>179</v>
      </c>
      <c r="E35" s="148">
        <v>15</v>
      </c>
      <c r="F35" s="148">
        <v>15</v>
      </c>
      <c r="G35" s="148">
        <v>1.05</v>
      </c>
      <c r="H35" s="148">
        <v>0.15</v>
      </c>
      <c r="I35" s="148">
        <v>10.71</v>
      </c>
      <c r="J35" s="148">
        <v>49.5</v>
      </c>
    </row>
    <row r="36" spans="1:10" ht="69.95" customHeight="1" thickBot="1" x14ac:dyDescent="0.75">
      <c r="A36" s="241"/>
      <c r="B36" s="241"/>
      <c r="C36" s="147" t="s">
        <v>142</v>
      </c>
      <c r="D36" s="147" t="s">
        <v>149</v>
      </c>
      <c r="E36" s="141">
        <v>4</v>
      </c>
      <c r="F36" s="141">
        <v>4</v>
      </c>
      <c r="G36" s="141">
        <v>0.01</v>
      </c>
      <c r="H36" s="141">
        <v>3.14</v>
      </c>
      <c r="I36" s="141">
        <v>0.02</v>
      </c>
      <c r="J36" s="141">
        <v>29.36</v>
      </c>
    </row>
    <row r="37" spans="1:10" ht="69.95" customHeight="1" thickBot="1" x14ac:dyDescent="0.3">
      <c r="A37" s="241"/>
      <c r="B37" s="241"/>
      <c r="C37" s="147" t="s">
        <v>174</v>
      </c>
      <c r="D37" s="147" t="s">
        <v>174</v>
      </c>
      <c r="E37" s="148">
        <v>160</v>
      </c>
      <c r="F37" s="148">
        <v>128</v>
      </c>
      <c r="G37" s="148">
        <v>2.2999999999999998</v>
      </c>
      <c r="H37" s="148">
        <v>0.13</v>
      </c>
      <c r="I37" s="148">
        <v>6.02</v>
      </c>
      <c r="J37" s="148">
        <v>34.6</v>
      </c>
    </row>
    <row r="38" spans="1:10" ht="69.95" customHeight="1" thickBot="1" x14ac:dyDescent="0.3">
      <c r="A38" s="241"/>
      <c r="B38" s="241"/>
      <c r="C38" s="147" t="s">
        <v>184</v>
      </c>
      <c r="D38" s="147" t="s">
        <v>184</v>
      </c>
      <c r="E38" s="148">
        <v>5</v>
      </c>
      <c r="F38" s="152">
        <v>5</v>
      </c>
      <c r="G38" s="152">
        <v>0.13</v>
      </c>
      <c r="H38" s="152">
        <v>0.75</v>
      </c>
      <c r="I38" s="152">
        <v>0.18</v>
      </c>
      <c r="J38" s="152">
        <v>8</v>
      </c>
    </row>
    <row r="39" spans="1:10" ht="69.95" customHeight="1" thickBot="1" x14ac:dyDescent="0.3">
      <c r="A39" s="241"/>
      <c r="B39" s="241"/>
      <c r="C39" s="147" t="s">
        <v>157</v>
      </c>
      <c r="D39" s="147" t="s">
        <v>173</v>
      </c>
      <c r="E39" s="148">
        <v>15</v>
      </c>
      <c r="F39" s="148">
        <v>12</v>
      </c>
      <c r="G39" s="148">
        <v>0.03</v>
      </c>
      <c r="H39" s="148"/>
      <c r="I39" s="148">
        <v>0.87</v>
      </c>
      <c r="J39" s="148">
        <v>4.0999999999999996</v>
      </c>
    </row>
    <row r="40" spans="1:10" ht="69.95" customHeight="1" thickBot="1" x14ac:dyDescent="0.3">
      <c r="A40" s="241"/>
      <c r="B40" s="241"/>
      <c r="C40" s="147" t="s">
        <v>175</v>
      </c>
      <c r="D40" s="147" t="s">
        <v>175</v>
      </c>
      <c r="E40" s="148">
        <v>10</v>
      </c>
      <c r="F40" s="148">
        <v>8</v>
      </c>
      <c r="G40" s="148">
        <v>0.11</v>
      </c>
      <c r="H40" s="148"/>
      <c r="I40" s="148">
        <v>0.73</v>
      </c>
      <c r="J40" s="148">
        <v>3.3</v>
      </c>
    </row>
    <row r="41" spans="1:10" ht="69.95" customHeight="1" thickBot="1" x14ac:dyDescent="0.3">
      <c r="A41" s="241"/>
      <c r="B41" s="241"/>
      <c r="C41" s="147" t="s">
        <v>141</v>
      </c>
      <c r="D41" s="151" t="s">
        <v>141</v>
      </c>
      <c r="E41" s="148">
        <v>3</v>
      </c>
      <c r="F41" s="148">
        <v>3</v>
      </c>
      <c r="G41" s="148"/>
      <c r="H41" s="148">
        <v>2.81</v>
      </c>
      <c r="I41" s="148"/>
      <c r="J41" s="148">
        <v>26.19</v>
      </c>
    </row>
    <row r="42" spans="1:10" ht="69.95" customHeight="1" thickBot="1" x14ac:dyDescent="0.75">
      <c r="A42" s="237"/>
      <c r="B42" s="237"/>
      <c r="C42" s="237"/>
      <c r="D42" s="237"/>
      <c r="E42" s="237"/>
      <c r="F42" s="237"/>
      <c r="G42" s="143">
        <f>SUM(G34:G41)</f>
        <v>16.03</v>
      </c>
      <c r="H42" s="143">
        <f>SUM(H34:H41)</f>
        <v>13.050000000000002</v>
      </c>
      <c r="I42" s="143">
        <f>I34+I35+I36+I37+I39+I40</f>
        <v>18.350000000000001</v>
      </c>
      <c r="J42" s="143">
        <f>J34+J35+J36+J37+J39+J40+J41</f>
        <v>251.20999999999998</v>
      </c>
    </row>
    <row r="43" spans="1:10" ht="69.95" customHeight="1" thickBot="1" x14ac:dyDescent="0.75">
      <c r="A43" s="243" t="s">
        <v>48</v>
      </c>
      <c r="B43" s="242">
        <v>200</v>
      </c>
      <c r="C43" s="140" t="s">
        <v>413</v>
      </c>
      <c r="D43" s="140" t="s">
        <v>413</v>
      </c>
      <c r="E43" s="141">
        <v>9</v>
      </c>
      <c r="F43" s="141">
        <v>9</v>
      </c>
      <c r="G43" s="141">
        <v>0.2</v>
      </c>
      <c r="H43" s="141"/>
      <c r="I43" s="141">
        <v>4.32</v>
      </c>
      <c r="J43" s="141">
        <v>17.91</v>
      </c>
    </row>
    <row r="44" spans="1:10" ht="69.95" customHeight="1" thickBot="1" x14ac:dyDescent="0.75">
      <c r="A44" s="243"/>
      <c r="B44" s="242"/>
      <c r="C44" s="140" t="s">
        <v>14</v>
      </c>
      <c r="D44" s="195" t="s">
        <v>150</v>
      </c>
      <c r="E44" s="180">
        <v>12</v>
      </c>
      <c r="F44" s="180">
        <v>12</v>
      </c>
      <c r="G44" s="180"/>
      <c r="H44" s="180"/>
      <c r="I44" s="180">
        <v>11.4</v>
      </c>
      <c r="J44" s="180">
        <v>46.8</v>
      </c>
    </row>
    <row r="45" spans="1:10" ht="69.95" customHeight="1" thickBot="1" x14ac:dyDescent="0.75">
      <c r="A45" s="237"/>
      <c r="B45" s="237"/>
      <c r="C45" s="237"/>
      <c r="D45" s="237"/>
      <c r="E45" s="237"/>
      <c r="F45" s="237"/>
      <c r="G45" s="143">
        <f>SUM(G43:G44)</f>
        <v>0.2</v>
      </c>
      <c r="H45" s="143">
        <f>SUM(H43:H44)</f>
        <v>0</v>
      </c>
      <c r="I45" s="143">
        <f>SUM(I43:I44)</f>
        <v>15.72</v>
      </c>
      <c r="J45" s="143">
        <f>SUM(J43:J44)</f>
        <v>64.709999999999994</v>
      </c>
    </row>
    <row r="46" spans="1:10" ht="69.95" customHeight="1" thickBot="1" x14ac:dyDescent="0.75">
      <c r="A46" s="144" t="s">
        <v>49</v>
      </c>
      <c r="B46" s="137">
        <v>35</v>
      </c>
      <c r="C46" s="140" t="s">
        <v>26</v>
      </c>
      <c r="D46" s="140" t="s">
        <v>49</v>
      </c>
      <c r="E46" s="141">
        <v>35</v>
      </c>
      <c r="F46" s="141">
        <v>35</v>
      </c>
      <c r="G46" s="141">
        <v>1.82</v>
      </c>
      <c r="H46" s="141">
        <v>0.42</v>
      </c>
      <c r="I46" s="141">
        <v>15.48</v>
      </c>
      <c r="J46" s="141">
        <v>74.900000000000006</v>
      </c>
    </row>
    <row r="47" spans="1:10" ht="69.95" customHeight="1" thickBot="1" x14ac:dyDescent="0.75">
      <c r="A47" s="233" t="s">
        <v>30</v>
      </c>
      <c r="B47" s="233"/>
      <c r="C47" s="233"/>
      <c r="D47" s="233"/>
      <c r="E47" s="233"/>
      <c r="F47" s="233"/>
      <c r="G47" s="143">
        <f>G26+G33+G42+G45+G46</f>
        <v>29.36</v>
      </c>
      <c r="H47" s="143">
        <f>H26+H33+H42+H46</f>
        <v>21.53</v>
      </c>
      <c r="I47" s="143">
        <f>I26+I33+I42+I45+I46</f>
        <v>85.300000000000011</v>
      </c>
      <c r="J47" s="143">
        <f>J26+J33+J42+J45+J46</f>
        <v>649.38</v>
      </c>
    </row>
    <row r="48" spans="1:10" ht="69.95" customHeight="1" thickBot="1" x14ac:dyDescent="0.75">
      <c r="A48" s="233" t="s">
        <v>27</v>
      </c>
      <c r="B48" s="233"/>
      <c r="C48" s="233"/>
      <c r="D48" s="233"/>
      <c r="E48" s="233"/>
      <c r="F48" s="233"/>
      <c r="G48" s="233"/>
      <c r="H48" s="233"/>
      <c r="I48" s="233"/>
      <c r="J48" s="233"/>
    </row>
    <row r="49" spans="1:10" ht="69.95" customHeight="1" thickBot="1" x14ac:dyDescent="0.75">
      <c r="A49" s="290" t="s">
        <v>377</v>
      </c>
      <c r="B49" s="280">
        <v>90</v>
      </c>
      <c r="C49" s="140" t="s">
        <v>43</v>
      </c>
      <c r="D49" s="140" t="s">
        <v>170</v>
      </c>
      <c r="E49" s="141">
        <v>40</v>
      </c>
      <c r="F49" s="141">
        <v>40</v>
      </c>
      <c r="G49" s="141">
        <v>3.72</v>
      </c>
      <c r="H49" s="141">
        <v>0.4</v>
      </c>
      <c r="I49" s="141">
        <v>27.88</v>
      </c>
      <c r="J49" s="141">
        <v>126.8</v>
      </c>
    </row>
    <row r="50" spans="1:10" ht="69.95" customHeight="1" thickBot="1" x14ac:dyDescent="0.75">
      <c r="A50" s="312"/>
      <c r="B50" s="286"/>
      <c r="C50" s="140" t="s">
        <v>11</v>
      </c>
      <c r="D50" s="140" t="s">
        <v>149</v>
      </c>
      <c r="E50" s="141">
        <v>2</v>
      </c>
      <c r="F50" s="141">
        <v>2</v>
      </c>
      <c r="G50" s="141">
        <v>0.01</v>
      </c>
      <c r="H50" s="141">
        <v>1.57</v>
      </c>
      <c r="I50" s="141">
        <v>0.01</v>
      </c>
      <c r="J50" s="141">
        <v>14.68</v>
      </c>
    </row>
    <row r="51" spans="1:10" ht="69.95" customHeight="1" thickBot="1" x14ac:dyDescent="0.75">
      <c r="A51" s="312"/>
      <c r="B51" s="286"/>
      <c r="C51" s="140" t="s">
        <v>45</v>
      </c>
      <c r="D51" s="140" t="s">
        <v>148</v>
      </c>
      <c r="E51" s="141">
        <v>40</v>
      </c>
      <c r="F51" s="141">
        <v>40</v>
      </c>
      <c r="G51" s="141">
        <v>1.1200000000000001</v>
      </c>
      <c r="H51" s="141">
        <v>1.28</v>
      </c>
      <c r="I51" s="141">
        <v>1.88</v>
      </c>
      <c r="J51" s="141">
        <v>23.6</v>
      </c>
    </row>
    <row r="52" spans="1:10" ht="69.95" customHeight="1" thickBot="1" x14ac:dyDescent="0.75">
      <c r="A52" s="312"/>
      <c r="B52" s="286"/>
      <c r="C52" s="140" t="s">
        <v>23</v>
      </c>
      <c r="D52" s="140" t="s">
        <v>138</v>
      </c>
      <c r="E52" s="141">
        <v>4</v>
      </c>
      <c r="F52" s="141">
        <v>3.48</v>
      </c>
      <c r="G52" s="141">
        <v>0.64</v>
      </c>
      <c r="H52" s="141">
        <v>1.03</v>
      </c>
      <c r="I52" s="141">
        <v>0.01</v>
      </c>
      <c r="J52" s="141">
        <v>11.5</v>
      </c>
    </row>
    <row r="53" spans="1:10" ht="69.95" customHeight="1" thickBot="1" x14ac:dyDescent="0.75">
      <c r="A53" s="312"/>
      <c r="B53" s="286"/>
      <c r="C53" s="140" t="s">
        <v>44</v>
      </c>
      <c r="D53" s="140" t="s">
        <v>141</v>
      </c>
      <c r="E53" s="141">
        <v>3</v>
      </c>
      <c r="F53" s="141">
        <v>3</v>
      </c>
      <c r="G53" s="141"/>
      <c r="H53" s="141"/>
      <c r="I53" s="141">
        <v>2.86</v>
      </c>
      <c r="J53" s="141">
        <v>11.7</v>
      </c>
    </row>
    <row r="54" spans="1:10" ht="69.95" customHeight="1" thickBot="1" x14ac:dyDescent="0.75">
      <c r="A54" s="312"/>
      <c r="B54" s="286"/>
      <c r="C54" s="140" t="s">
        <v>19</v>
      </c>
      <c r="D54" s="140" t="s">
        <v>150</v>
      </c>
      <c r="E54" s="141">
        <v>3</v>
      </c>
      <c r="F54" s="141">
        <v>3</v>
      </c>
      <c r="G54" s="141"/>
      <c r="H54" s="141">
        <v>2.81</v>
      </c>
      <c r="I54" s="141"/>
      <c r="J54" s="141">
        <v>26.19</v>
      </c>
    </row>
    <row r="55" spans="1:10" ht="69.95" customHeight="1" thickBot="1" x14ac:dyDescent="0.75">
      <c r="A55" s="313"/>
      <c r="B55" s="298"/>
      <c r="C55" s="140" t="s">
        <v>29</v>
      </c>
      <c r="D55" s="140" t="s">
        <v>405</v>
      </c>
      <c r="E55" s="141">
        <v>2.9999999999999997E-4</v>
      </c>
      <c r="F55" s="141">
        <v>2.9999999999999997E-4</v>
      </c>
      <c r="G55" s="141"/>
      <c r="H55" s="141"/>
      <c r="I55" s="141"/>
      <c r="J55" s="141"/>
    </row>
    <row r="56" spans="1:10" ht="69.95" customHeight="1" thickBot="1" x14ac:dyDescent="0.75">
      <c r="A56" s="255"/>
      <c r="B56" s="256"/>
      <c r="C56" s="256"/>
      <c r="D56" s="256"/>
      <c r="E56" s="256"/>
      <c r="F56" s="276"/>
      <c r="G56" s="143">
        <f>SUM(G49:G55)</f>
        <v>5.4899999999999993</v>
      </c>
      <c r="H56" s="143">
        <f>SUM(H49:H55)</f>
        <v>7.09</v>
      </c>
      <c r="I56" s="143">
        <f>SUM(I49:I55)</f>
        <v>32.64</v>
      </c>
      <c r="J56" s="143">
        <f>SUM(J49:J55)</f>
        <v>214.46999999999997</v>
      </c>
    </row>
    <row r="57" spans="1:10" ht="69.95" customHeight="1" thickBot="1" x14ac:dyDescent="0.75">
      <c r="A57" s="307" t="s">
        <v>61</v>
      </c>
      <c r="B57" s="271">
        <v>200</v>
      </c>
      <c r="C57" s="140" t="s">
        <v>87</v>
      </c>
      <c r="D57" s="140" t="s">
        <v>294</v>
      </c>
      <c r="E57" s="141">
        <v>1</v>
      </c>
      <c r="F57" s="141">
        <v>1</v>
      </c>
      <c r="G57" s="141">
        <v>0.04</v>
      </c>
      <c r="H57" s="141"/>
      <c r="I57" s="141">
        <v>0.65</v>
      </c>
      <c r="J57" s="141">
        <v>2.94</v>
      </c>
    </row>
    <row r="58" spans="1:10" ht="69.95" customHeight="1" thickBot="1" x14ac:dyDescent="0.75">
      <c r="A58" s="307"/>
      <c r="B58" s="271"/>
      <c r="C58" s="140" t="s">
        <v>45</v>
      </c>
      <c r="D58" s="140" t="s">
        <v>148</v>
      </c>
      <c r="E58" s="141">
        <v>100</v>
      </c>
      <c r="F58" s="141">
        <v>100</v>
      </c>
      <c r="G58" s="141">
        <v>2.8</v>
      </c>
      <c r="H58" s="141">
        <v>3.2</v>
      </c>
      <c r="I58" s="141">
        <v>4.7</v>
      </c>
      <c r="J58" s="141">
        <v>59</v>
      </c>
    </row>
    <row r="59" spans="1:10" ht="69.95" customHeight="1" thickBot="1" x14ac:dyDescent="0.75">
      <c r="A59" s="307"/>
      <c r="B59" s="271"/>
      <c r="C59" s="140" t="s">
        <v>44</v>
      </c>
      <c r="D59" s="140" t="s">
        <v>150</v>
      </c>
      <c r="E59" s="141">
        <v>10</v>
      </c>
      <c r="F59" s="141">
        <v>10</v>
      </c>
      <c r="G59" s="141">
        <v>7.0000000000000007E-2</v>
      </c>
      <c r="H59" s="141"/>
      <c r="I59" s="141">
        <v>9.5500000000000007</v>
      </c>
      <c r="J59" s="141">
        <v>39</v>
      </c>
    </row>
    <row r="60" spans="1:10" ht="69.95" customHeight="1" thickBot="1" x14ac:dyDescent="0.75">
      <c r="A60" s="255"/>
      <c r="B60" s="256"/>
      <c r="C60" s="256"/>
      <c r="D60" s="256"/>
      <c r="E60" s="256"/>
      <c r="F60" s="276"/>
      <c r="G60" s="143">
        <f>G57+G58</f>
        <v>2.84</v>
      </c>
      <c r="H60" s="143">
        <f>H57+H58+H59</f>
        <v>3.2</v>
      </c>
      <c r="I60" s="143">
        <f>I57+I58+I59</f>
        <v>14.900000000000002</v>
      </c>
      <c r="J60" s="143">
        <f>J57+J58+J59</f>
        <v>100.94</v>
      </c>
    </row>
    <row r="61" spans="1:10" ht="69.95" customHeight="1" thickBot="1" x14ac:dyDescent="0.75">
      <c r="A61" s="160" t="s">
        <v>117</v>
      </c>
      <c r="B61" s="143">
        <v>15</v>
      </c>
      <c r="C61" s="159" t="s">
        <v>117</v>
      </c>
      <c r="D61" s="159" t="s">
        <v>117</v>
      </c>
      <c r="E61" s="141">
        <v>15</v>
      </c>
      <c r="F61" s="141">
        <v>15</v>
      </c>
      <c r="G61" s="141">
        <v>1.26</v>
      </c>
      <c r="H61" s="141">
        <v>1.82</v>
      </c>
      <c r="I61" s="141">
        <v>11.02</v>
      </c>
      <c r="J61" s="141">
        <v>66.81</v>
      </c>
    </row>
    <row r="62" spans="1:10" ht="69.95" customHeight="1" thickBot="1" x14ac:dyDescent="0.75">
      <c r="A62" s="234" t="s">
        <v>32</v>
      </c>
      <c r="B62" s="235"/>
      <c r="C62" s="235"/>
      <c r="D62" s="235"/>
      <c r="E62" s="235"/>
      <c r="F62" s="236"/>
      <c r="G62" s="143">
        <f>G56+G60+G61</f>
        <v>9.5899999999999981</v>
      </c>
      <c r="H62" s="143">
        <f t="shared" ref="H62:J62" si="4">H56+H60+H61</f>
        <v>12.11</v>
      </c>
      <c r="I62" s="143">
        <f t="shared" si="4"/>
        <v>58.56</v>
      </c>
      <c r="J62" s="143">
        <f t="shared" si="4"/>
        <v>382.21999999999997</v>
      </c>
    </row>
    <row r="63" spans="1:10" ht="69.95" customHeight="1" thickBot="1" x14ac:dyDescent="0.75">
      <c r="A63" s="234" t="s">
        <v>33</v>
      </c>
      <c r="B63" s="235"/>
      <c r="C63" s="235"/>
      <c r="D63" s="235"/>
      <c r="E63" s="235"/>
      <c r="F63" s="236"/>
      <c r="G63" s="143">
        <f t="shared" ref="G63:I63" si="5">G18+G20+G47+G62</f>
        <v>46.489999999999995</v>
      </c>
      <c r="H63" s="143">
        <f t="shared" si="5"/>
        <v>44.41</v>
      </c>
      <c r="I63" s="143">
        <f t="shared" si="5"/>
        <v>227.15000000000003</v>
      </c>
      <c r="J63" s="143">
        <f>J18+J20+J47+J62</f>
        <v>1517.45</v>
      </c>
    </row>
    <row r="64" spans="1:10" ht="59.25" x14ac:dyDescent="0.75">
      <c r="A64" s="181"/>
      <c r="B64" s="181"/>
      <c r="C64" s="182"/>
      <c r="D64" s="182"/>
      <c r="E64" s="183"/>
      <c r="F64" s="183"/>
      <c r="G64" s="183"/>
      <c r="H64" s="183"/>
      <c r="I64" s="183"/>
      <c r="J64" s="183"/>
    </row>
  </sheetData>
  <mergeCells count="36">
    <mergeCell ref="A57:A59"/>
    <mergeCell ref="A27:A32"/>
    <mergeCell ref="A26:F26"/>
    <mergeCell ref="A42:F42"/>
    <mergeCell ref="A43:A44"/>
    <mergeCell ref="B27:B32"/>
    <mergeCell ref="A34:A41"/>
    <mergeCell ref="B34:B41"/>
    <mergeCell ref="A49:A55"/>
    <mergeCell ref="B49:B55"/>
    <mergeCell ref="A6:J6"/>
    <mergeCell ref="A8:J8"/>
    <mergeCell ref="A21:J21"/>
    <mergeCell ref="A19:J19"/>
    <mergeCell ref="B12:B13"/>
    <mergeCell ref="A9:A10"/>
    <mergeCell ref="B9:B10"/>
    <mergeCell ref="A15:A16"/>
    <mergeCell ref="B15:B16"/>
    <mergeCell ref="A17:F17"/>
    <mergeCell ref="A62:F62"/>
    <mergeCell ref="A63:F63"/>
    <mergeCell ref="A11:F11"/>
    <mergeCell ref="A12:A13"/>
    <mergeCell ref="A14:F14"/>
    <mergeCell ref="A18:F18"/>
    <mergeCell ref="B57:B59"/>
    <mergeCell ref="A45:F45"/>
    <mergeCell ref="A47:F47"/>
    <mergeCell ref="A48:J48"/>
    <mergeCell ref="B43:B44"/>
    <mergeCell ref="A22:A25"/>
    <mergeCell ref="B22:B25"/>
    <mergeCell ref="A33:F33"/>
    <mergeCell ref="A56:F56"/>
    <mergeCell ref="A60:F60"/>
  </mergeCells>
  <pageMargins left="0.7" right="0.7" top="0.75" bottom="0.75" header="0.3" footer="0.3"/>
  <pageSetup paperSize="9" scale="17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8"/>
  <sheetViews>
    <sheetView view="pageBreakPreview" zoomScale="31" zoomScaleNormal="100" zoomScaleSheetLayoutView="31" workbookViewId="0">
      <selection activeCell="F18" sqref="F18"/>
    </sheetView>
  </sheetViews>
  <sheetFormatPr defaultRowHeight="15" x14ac:dyDescent="0.25"/>
  <cols>
    <col min="1" max="1" width="100.7109375" customWidth="1"/>
    <col min="2" max="2" width="40.710937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61.5" x14ac:dyDescent="0.7">
      <c r="A3" s="135"/>
      <c r="B3" s="132"/>
      <c r="C3" s="132" t="s">
        <v>328</v>
      </c>
      <c r="D3" s="133"/>
      <c r="E3" s="133"/>
      <c r="F3" s="133"/>
      <c r="G3" s="133"/>
      <c r="H3" s="133"/>
      <c r="I3" s="157" t="s">
        <v>317</v>
      </c>
    </row>
    <row r="4" spans="1:9" ht="62.25" thickBot="1" x14ac:dyDescent="0.75">
      <c r="A4" s="135"/>
      <c r="B4" s="136"/>
      <c r="C4" s="136" t="s">
        <v>352</v>
      </c>
      <c r="D4" s="136"/>
      <c r="E4" s="133"/>
      <c r="F4" s="133"/>
      <c r="G4" s="133"/>
      <c r="H4" s="133" t="s">
        <v>408</v>
      </c>
      <c r="I4" s="133"/>
    </row>
    <row r="5" spans="1:9" ht="120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75">
      <c r="A7" s="144" t="s">
        <v>10</v>
      </c>
      <c r="B7" s="138">
        <v>80</v>
      </c>
      <c r="C7" s="147" t="s">
        <v>146</v>
      </c>
      <c r="D7" s="148">
        <v>80</v>
      </c>
      <c r="E7" s="148">
        <v>80</v>
      </c>
      <c r="F7" s="148">
        <v>0.56999999999999995</v>
      </c>
      <c r="G7" s="148"/>
      <c r="H7" s="148">
        <v>9.35</v>
      </c>
      <c r="I7" s="148">
        <v>42.38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3">
      <c r="A9" s="277" t="s">
        <v>90</v>
      </c>
      <c r="B9" s="280">
        <v>150</v>
      </c>
      <c r="C9" s="150" t="s">
        <v>179</v>
      </c>
      <c r="D9" s="158">
        <v>25</v>
      </c>
      <c r="E9" s="158">
        <v>25</v>
      </c>
      <c r="F9" s="158">
        <v>1.75</v>
      </c>
      <c r="G9" s="158">
        <v>0.25</v>
      </c>
      <c r="H9" s="158">
        <v>17.850000000000001</v>
      </c>
      <c r="I9" s="158">
        <v>82.5</v>
      </c>
    </row>
    <row r="10" spans="1:9" ht="69.95" customHeight="1" thickBot="1" x14ac:dyDescent="0.3">
      <c r="A10" s="281"/>
      <c r="B10" s="281"/>
      <c r="C10" s="151" t="s">
        <v>180</v>
      </c>
      <c r="D10" s="152">
        <v>5</v>
      </c>
      <c r="E10" s="152">
        <v>5</v>
      </c>
      <c r="F10" s="152">
        <v>0.03</v>
      </c>
      <c r="G10" s="152"/>
      <c r="H10" s="152">
        <v>3.54</v>
      </c>
      <c r="I10" s="152">
        <v>13.8</v>
      </c>
    </row>
    <row r="11" spans="1:9" ht="69.95" customHeight="1" thickBot="1" x14ac:dyDescent="0.75">
      <c r="A11" s="281"/>
      <c r="B11" s="281"/>
      <c r="C11" s="151" t="s">
        <v>150</v>
      </c>
      <c r="D11" s="141">
        <v>3</v>
      </c>
      <c r="E11" s="141">
        <v>3</v>
      </c>
      <c r="F11" s="141"/>
      <c r="G11" s="141"/>
      <c r="H11" s="141">
        <v>2.86</v>
      </c>
      <c r="I11" s="141">
        <v>11.7</v>
      </c>
    </row>
    <row r="12" spans="1:9" ht="69.95" customHeight="1" thickBot="1" x14ac:dyDescent="0.3">
      <c r="A12" s="281"/>
      <c r="B12" s="281"/>
      <c r="C12" s="151" t="s">
        <v>210</v>
      </c>
      <c r="D12" s="152">
        <v>5</v>
      </c>
      <c r="E12" s="152">
        <v>5</v>
      </c>
      <c r="F12" s="152">
        <v>0.22</v>
      </c>
      <c r="G12" s="152"/>
      <c r="H12" s="152">
        <v>0.31</v>
      </c>
      <c r="I12" s="152">
        <v>13.95</v>
      </c>
    </row>
    <row r="13" spans="1:9" ht="69.95" customHeight="1" thickBot="1" x14ac:dyDescent="0.75">
      <c r="A13" s="281"/>
      <c r="B13" s="281"/>
      <c r="C13" s="151" t="s">
        <v>137</v>
      </c>
      <c r="D13" s="141">
        <v>100</v>
      </c>
      <c r="E13" s="141">
        <v>100</v>
      </c>
      <c r="F13" s="141">
        <v>2.8</v>
      </c>
      <c r="G13" s="141">
        <v>3.2</v>
      </c>
      <c r="H13" s="141">
        <v>4.7</v>
      </c>
      <c r="I13" s="141">
        <v>59</v>
      </c>
    </row>
    <row r="14" spans="1:9" ht="69.95" customHeight="1" thickBot="1" x14ac:dyDescent="0.3">
      <c r="A14" s="282"/>
      <c r="B14" s="282"/>
      <c r="C14" s="151" t="s">
        <v>149</v>
      </c>
      <c r="D14" s="152">
        <v>4</v>
      </c>
      <c r="E14" s="152">
        <v>4</v>
      </c>
      <c r="F14" s="152">
        <v>0.02</v>
      </c>
      <c r="G14" s="152">
        <v>3.14</v>
      </c>
      <c r="H14" s="152">
        <v>0.02</v>
      </c>
      <c r="I14" s="152">
        <v>29.36</v>
      </c>
    </row>
    <row r="15" spans="1:9" ht="69.95" customHeight="1" thickBot="1" x14ac:dyDescent="0.75">
      <c r="A15" s="237"/>
      <c r="B15" s="237"/>
      <c r="C15" s="237"/>
      <c r="D15" s="237"/>
      <c r="E15" s="237"/>
      <c r="F15" s="143">
        <f t="shared" ref="F15:I15" si="0">SUM(F9:F14)</f>
        <v>4.8199999999999994</v>
      </c>
      <c r="G15" s="143">
        <f t="shared" si="0"/>
        <v>6.59</v>
      </c>
      <c r="H15" s="143">
        <f t="shared" si="0"/>
        <v>29.279999999999998</v>
      </c>
      <c r="I15" s="143">
        <f t="shared" si="0"/>
        <v>210.31</v>
      </c>
    </row>
    <row r="16" spans="1:9" ht="69.95" customHeight="1" thickBot="1" x14ac:dyDescent="0.3">
      <c r="A16" s="238" t="s">
        <v>382</v>
      </c>
      <c r="B16" s="240" t="s">
        <v>451</v>
      </c>
      <c r="C16" s="147" t="s">
        <v>51</v>
      </c>
      <c r="D16" s="148">
        <v>25</v>
      </c>
      <c r="E16" s="148">
        <v>25</v>
      </c>
      <c r="F16" s="148">
        <v>1.77</v>
      </c>
      <c r="G16" s="148">
        <v>0.27</v>
      </c>
      <c r="H16" s="148">
        <v>11.6</v>
      </c>
      <c r="I16" s="148">
        <v>57.25</v>
      </c>
    </row>
    <row r="17" spans="1:9" ht="69.95" customHeight="1" thickBot="1" x14ac:dyDescent="0.3">
      <c r="A17" s="238"/>
      <c r="B17" s="240"/>
      <c r="C17" s="147" t="s">
        <v>383</v>
      </c>
      <c r="D17" s="148">
        <v>6</v>
      </c>
      <c r="E17" s="148">
        <v>6</v>
      </c>
      <c r="F17" s="148">
        <v>1.56</v>
      </c>
      <c r="G17" s="148">
        <v>1.62</v>
      </c>
      <c r="H17" s="148"/>
      <c r="I17" s="148">
        <v>20.82</v>
      </c>
    </row>
    <row r="18" spans="1:9" ht="69.95" customHeight="1" thickBot="1" x14ac:dyDescent="0.75">
      <c r="A18" s="239"/>
      <c r="B18" s="233"/>
      <c r="C18" s="147" t="s">
        <v>149</v>
      </c>
      <c r="D18" s="141">
        <v>6</v>
      </c>
      <c r="E18" s="141">
        <v>6</v>
      </c>
      <c r="F18" s="141">
        <v>0.02</v>
      </c>
      <c r="G18" s="141">
        <v>4.71</v>
      </c>
      <c r="H18" s="141">
        <v>0.03</v>
      </c>
      <c r="I18" s="141">
        <v>44.04</v>
      </c>
    </row>
    <row r="19" spans="1:9" ht="69.95" customHeight="1" thickBot="1" x14ac:dyDescent="0.95">
      <c r="A19" s="294"/>
      <c r="B19" s="305"/>
      <c r="C19" s="305"/>
      <c r="D19" s="305"/>
      <c r="E19" s="306"/>
      <c r="F19" s="143">
        <f t="shared" ref="F19:H19" si="1">SUM(F16:F18)</f>
        <v>3.35</v>
      </c>
      <c r="G19" s="143">
        <f t="shared" si="1"/>
        <v>6.6</v>
      </c>
      <c r="H19" s="143">
        <f t="shared" si="1"/>
        <v>11.629999999999999</v>
      </c>
      <c r="I19" s="143">
        <f>SUM(I16:I18)</f>
        <v>122.10999999999999</v>
      </c>
    </row>
    <row r="20" spans="1:9" ht="69.95" customHeight="1" thickBot="1" x14ac:dyDescent="0.75">
      <c r="A20" s="259" t="s">
        <v>67</v>
      </c>
      <c r="B20" s="242">
        <v>150</v>
      </c>
      <c r="C20" s="140" t="s">
        <v>165</v>
      </c>
      <c r="D20" s="148">
        <v>1</v>
      </c>
      <c r="E20" s="148">
        <v>1</v>
      </c>
      <c r="F20" s="141"/>
      <c r="G20" s="141"/>
      <c r="H20" s="141"/>
      <c r="I20" s="141"/>
    </row>
    <row r="21" spans="1:9" ht="69.95" customHeight="1" thickBot="1" x14ac:dyDescent="0.75">
      <c r="A21" s="259"/>
      <c r="B21" s="242"/>
      <c r="C21" s="151" t="s">
        <v>137</v>
      </c>
      <c r="D21" s="141">
        <v>100</v>
      </c>
      <c r="E21" s="141">
        <v>100</v>
      </c>
      <c r="F21" s="141">
        <v>2.8</v>
      </c>
      <c r="G21" s="141">
        <v>3.2</v>
      </c>
      <c r="H21" s="141">
        <v>4.7</v>
      </c>
      <c r="I21" s="141">
        <v>59</v>
      </c>
    </row>
    <row r="22" spans="1:9" ht="69.95" customHeight="1" thickBot="1" x14ac:dyDescent="0.75">
      <c r="A22" s="259"/>
      <c r="B22" s="242"/>
      <c r="C22" s="140" t="s">
        <v>150</v>
      </c>
      <c r="D22" s="141">
        <v>10</v>
      </c>
      <c r="E22" s="141">
        <v>10</v>
      </c>
      <c r="F22" s="141">
        <v>7.0000000000000007E-2</v>
      </c>
      <c r="G22" s="141"/>
      <c r="H22" s="141">
        <v>9.5500000000000007</v>
      </c>
      <c r="I22" s="141">
        <v>39</v>
      </c>
    </row>
    <row r="23" spans="1:9" ht="69.95" customHeight="1" thickBot="1" x14ac:dyDescent="0.95">
      <c r="A23" s="255"/>
      <c r="B23" s="253"/>
      <c r="C23" s="253"/>
      <c r="D23" s="253"/>
      <c r="E23" s="254"/>
      <c r="F23" s="143">
        <f>SUM(F20:F22)</f>
        <v>2.8699999999999997</v>
      </c>
      <c r="G23" s="143">
        <f t="shared" ref="G23:I23" si="2">SUM(G20:G22)</f>
        <v>3.2</v>
      </c>
      <c r="H23" s="143">
        <f t="shared" si="2"/>
        <v>14.25</v>
      </c>
      <c r="I23" s="143">
        <f t="shared" si="2"/>
        <v>98</v>
      </c>
    </row>
    <row r="24" spans="1:9" ht="69.95" customHeight="1" thickBot="1" x14ac:dyDescent="0.95">
      <c r="A24" s="234" t="s">
        <v>31</v>
      </c>
      <c r="B24" s="253"/>
      <c r="C24" s="253"/>
      <c r="D24" s="253"/>
      <c r="E24" s="254"/>
      <c r="F24" s="143">
        <f t="shared" ref="F24:H24" si="3">F7+F15+F19+F23</f>
        <v>11.61</v>
      </c>
      <c r="G24" s="143">
        <f t="shared" si="3"/>
        <v>16.39</v>
      </c>
      <c r="H24" s="143">
        <f t="shared" si="3"/>
        <v>64.509999999999991</v>
      </c>
      <c r="I24" s="143">
        <f>I7+I15+I19+I23</f>
        <v>472.79999999999995</v>
      </c>
    </row>
    <row r="25" spans="1:9" ht="69.95" customHeight="1" thickBot="1" x14ac:dyDescent="0.95">
      <c r="A25" s="234" t="s">
        <v>15</v>
      </c>
      <c r="B25" s="253"/>
      <c r="C25" s="253"/>
      <c r="D25" s="253"/>
      <c r="E25" s="253"/>
      <c r="F25" s="253"/>
      <c r="G25" s="253"/>
      <c r="H25" s="253"/>
      <c r="I25" s="254"/>
    </row>
    <row r="26" spans="1:9" ht="69.95" customHeight="1" thickBot="1" x14ac:dyDescent="0.3">
      <c r="A26" s="162" t="s">
        <v>153</v>
      </c>
      <c r="B26" s="138">
        <v>125</v>
      </c>
      <c r="C26" s="147" t="s">
        <v>153</v>
      </c>
      <c r="D26" s="148">
        <v>125</v>
      </c>
      <c r="E26" s="148">
        <v>125</v>
      </c>
      <c r="F26" s="148"/>
      <c r="G26" s="148"/>
      <c r="H26" s="148">
        <v>8.75</v>
      </c>
      <c r="I26" s="148">
        <v>35</v>
      </c>
    </row>
    <row r="27" spans="1:9" ht="69.95" customHeight="1" thickBot="1" x14ac:dyDescent="0.95">
      <c r="A27" s="234" t="s">
        <v>17</v>
      </c>
      <c r="B27" s="305"/>
      <c r="C27" s="305"/>
      <c r="D27" s="305"/>
      <c r="E27" s="305"/>
      <c r="F27" s="305"/>
      <c r="G27" s="305"/>
      <c r="H27" s="305"/>
      <c r="I27" s="306"/>
    </row>
    <row r="28" spans="1:9" ht="69.95" customHeight="1" thickBot="1" x14ac:dyDescent="0.3">
      <c r="A28" s="277" t="s">
        <v>426</v>
      </c>
      <c r="B28" s="280">
        <v>35</v>
      </c>
      <c r="C28" s="150" t="s">
        <v>157</v>
      </c>
      <c r="D28" s="152">
        <v>7</v>
      </c>
      <c r="E28" s="152">
        <v>6</v>
      </c>
      <c r="F28" s="152">
        <v>0.02</v>
      </c>
      <c r="G28" s="152"/>
      <c r="H28" s="152">
        <v>0.44</v>
      </c>
      <c r="I28" s="152">
        <v>2.02</v>
      </c>
    </row>
    <row r="29" spans="1:9" ht="69.95" customHeight="1" thickBot="1" x14ac:dyDescent="0.3">
      <c r="A29" s="285"/>
      <c r="B29" s="286"/>
      <c r="C29" s="151" t="s">
        <v>202</v>
      </c>
      <c r="D29" s="152">
        <v>40</v>
      </c>
      <c r="E29" s="152">
        <v>32</v>
      </c>
      <c r="F29" s="152">
        <v>0.57999999999999996</v>
      </c>
      <c r="G29" s="152">
        <v>0.03</v>
      </c>
      <c r="H29" s="152">
        <v>1.5</v>
      </c>
      <c r="I29" s="152">
        <v>8.64</v>
      </c>
    </row>
    <row r="30" spans="1:9" ht="69.95" customHeight="1" thickBot="1" x14ac:dyDescent="0.3">
      <c r="A30" s="281"/>
      <c r="B30" s="281"/>
      <c r="C30" s="151" t="s">
        <v>141</v>
      </c>
      <c r="D30" s="148">
        <v>2</v>
      </c>
      <c r="E30" s="148">
        <v>2</v>
      </c>
      <c r="F30" s="148"/>
      <c r="G30" s="148">
        <v>1.88</v>
      </c>
      <c r="H30" s="148"/>
      <c r="I30" s="148">
        <v>17.46</v>
      </c>
    </row>
    <row r="31" spans="1:9" ht="69.95" customHeight="1" thickBot="1" x14ac:dyDescent="0.3">
      <c r="A31" s="281"/>
      <c r="B31" s="281"/>
      <c r="C31" s="151" t="s">
        <v>150</v>
      </c>
      <c r="D31" s="152">
        <v>3</v>
      </c>
      <c r="E31" s="152">
        <v>3</v>
      </c>
      <c r="F31" s="152"/>
      <c r="G31" s="152"/>
      <c r="H31" s="152">
        <v>2.86</v>
      </c>
      <c r="I31" s="152">
        <v>11.7</v>
      </c>
    </row>
    <row r="32" spans="1:9" ht="69.95" customHeight="1" thickBot="1" x14ac:dyDescent="0.75">
      <c r="A32" s="282"/>
      <c r="B32" s="282"/>
      <c r="C32" s="151" t="s">
        <v>246</v>
      </c>
      <c r="D32" s="141">
        <v>10</v>
      </c>
      <c r="E32" s="141">
        <v>10</v>
      </c>
      <c r="F32" s="141">
        <v>7.0000000000000007E-2</v>
      </c>
      <c r="G32" s="141"/>
      <c r="H32" s="141">
        <v>1.17</v>
      </c>
      <c r="I32" s="141">
        <v>5.3</v>
      </c>
    </row>
    <row r="33" spans="1:9" ht="69.95" customHeight="1" thickBot="1" x14ac:dyDescent="0.95">
      <c r="A33" s="255"/>
      <c r="B33" s="305"/>
      <c r="C33" s="305"/>
      <c r="D33" s="305"/>
      <c r="E33" s="306"/>
      <c r="F33" s="143">
        <f t="shared" ref="F33:H33" si="4">SUM(F28:F32)</f>
        <v>0.66999999999999993</v>
      </c>
      <c r="G33" s="143">
        <f t="shared" si="4"/>
        <v>1.91</v>
      </c>
      <c r="H33" s="143">
        <f t="shared" si="4"/>
        <v>5.97</v>
      </c>
      <c r="I33" s="143">
        <f>SUM(I28:I32)</f>
        <v>45.12</v>
      </c>
    </row>
    <row r="34" spans="1:9" ht="69.95" customHeight="1" thickBot="1" x14ac:dyDescent="0.75">
      <c r="A34" s="277" t="s">
        <v>389</v>
      </c>
      <c r="B34" s="280">
        <v>150</v>
      </c>
      <c r="C34" s="150" t="s">
        <v>211</v>
      </c>
      <c r="D34" s="141">
        <v>5</v>
      </c>
      <c r="E34" s="141">
        <v>5</v>
      </c>
      <c r="F34" s="141">
        <v>5.4</v>
      </c>
      <c r="G34" s="141">
        <v>0.3</v>
      </c>
      <c r="H34" s="141">
        <v>3.01</v>
      </c>
      <c r="I34" s="141">
        <v>17.55</v>
      </c>
    </row>
    <row r="35" spans="1:9" ht="69.95" customHeight="1" thickBot="1" x14ac:dyDescent="0.75">
      <c r="A35" s="285"/>
      <c r="B35" s="286"/>
      <c r="C35" s="151" t="s">
        <v>204</v>
      </c>
      <c r="D35" s="141">
        <v>30</v>
      </c>
      <c r="E35" s="141">
        <v>21</v>
      </c>
      <c r="F35" s="141">
        <v>4.2</v>
      </c>
      <c r="G35" s="141">
        <v>2.0699999999999998</v>
      </c>
      <c r="H35" s="141"/>
      <c r="I35" s="141">
        <v>35.28</v>
      </c>
    </row>
    <row r="36" spans="1:9" ht="69.95" customHeight="1" thickBot="1" x14ac:dyDescent="0.3">
      <c r="A36" s="285"/>
      <c r="B36" s="286"/>
      <c r="C36" s="151" t="s">
        <v>184</v>
      </c>
      <c r="D36" s="152">
        <v>5</v>
      </c>
      <c r="E36" s="152">
        <v>5</v>
      </c>
      <c r="F36" s="152">
        <v>0.13</v>
      </c>
      <c r="G36" s="152">
        <v>0.75</v>
      </c>
      <c r="H36" s="152">
        <v>0.18</v>
      </c>
      <c r="I36" s="152">
        <v>8</v>
      </c>
    </row>
    <row r="37" spans="1:9" ht="69.95" customHeight="1" thickBot="1" x14ac:dyDescent="0.3">
      <c r="A37" s="281"/>
      <c r="B37" s="281"/>
      <c r="C37" s="151" t="s">
        <v>154</v>
      </c>
      <c r="D37" s="152">
        <v>80</v>
      </c>
      <c r="E37" s="152">
        <v>56</v>
      </c>
      <c r="F37" s="152">
        <v>1</v>
      </c>
      <c r="G37" s="152">
        <v>0.22</v>
      </c>
      <c r="H37" s="152">
        <v>9.1199999999999992</v>
      </c>
      <c r="I37" s="152">
        <v>44.8</v>
      </c>
    </row>
    <row r="38" spans="1:9" ht="69.95" customHeight="1" thickBot="1" x14ac:dyDescent="0.3">
      <c r="A38" s="281"/>
      <c r="B38" s="281"/>
      <c r="C38" s="151" t="s">
        <v>157</v>
      </c>
      <c r="D38" s="148">
        <v>10</v>
      </c>
      <c r="E38" s="148">
        <v>8</v>
      </c>
      <c r="F38" s="148">
        <v>0.02</v>
      </c>
      <c r="G38" s="148"/>
      <c r="H38" s="148">
        <v>0.57999999999999996</v>
      </c>
      <c r="I38" s="148">
        <v>2.7</v>
      </c>
    </row>
    <row r="39" spans="1:9" ht="69.95" customHeight="1" thickBot="1" x14ac:dyDescent="0.75">
      <c r="A39" s="281"/>
      <c r="B39" s="281"/>
      <c r="C39" s="151" t="s">
        <v>172</v>
      </c>
      <c r="D39" s="141">
        <v>5</v>
      </c>
      <c r="E39" s="141">
        <v>4</v>
      </c>
      <c r="F39" s="141">
        <v>0.05</v>
      </c>
      <c r="G39" s="141"/>
      <c r="H39" s="141">
        <v>0.14000000000000001</v>
      </c>
      <c r="I39" s="141">
        <v>0.8</v>
      </c>
    </row>
    <row r="40" spans="1:9" ht="69.95" customHeight="1" thickBot="1" x14ac:dyDescent="0.95">
      <c r="A40" s="255"/>
      <c r="B40" s="305"/>
      <c r="C40" s="305"/>
      <c r="D40" s="305"/>
      <c r="E40" s="306"/>
      <c r="F40" s="143">
        <f>SUM(F34:F39)</f>
        <v>10.800000000000002</v>
      </c>
      <c r="G40" s="143">
        <f>SUM(G34:G39)</f>
        <v>3.34</v>
      </c>
      <c r="H40" s="143">
        <f>SUM(H34:H39)</f>
        <v>13.03</v>
      </c>
      <c r="I40" s="143">
        <f>SUM(I34:I39)</f>
        <v>109.13</v>
      </c>
    </row>
    <row r="41" spans="1:9" ht="69.95" customHeight="1" thickBot="1" x14ac:dyDescent="0.75">
      <c r="A41" s="277" t="s">
        <v>370</v>
      </c>
      <c r="B41" s="280">
        <v>180</v>
      </c>
      <c r="C41" s="159" t="s">
        <v>204</v>
      </c>
      <c r="D41" s="158">
        <v>60</v>
      </c>
      <c r="E41" s="158">
        <v>48</v>
      </c>
      <c r="F41" s="158">
        <v>0.85</v>
      </c>
      <c r="G41" s="158">
        <v>0.48</v>
      </c>
      <c r="H41" s="158">
        <v>2.2599999999999998</v>
      </c>
      <c r="I41" s="158">
        <v>13</v>
      </c>
    </row>
    <row r="42" spans="1:9" ht="69.95" customHeight="1" thickBot="1" x14ac:dyDescent="0.3">
      <c r="A42" s="281"/>
      <c r="B42" s="281"/>
      <c r="C42" s="150" t="s">
        <v>202</v>
      </c>
      <c r="D42" s="152">
        <v>60</v>
      </c>
      <c r="E42" s="152">
        <v>48</v>
      </c>
      <c r="F42" s="152">
        <v>0.86</v>
      </c>
      <c r="G42" s="152">
        <v>0.04</v>
      </c>
      <c r="H42" s="152">
        <v>2.2599999999999998</v>
      </c>
      <c r="I42" s="152">
        <v>13</v>
      </c>
    </row>
    <row r="43" spans="1:9" ht="69.95" customHeight="1" thickBot="1" x14ac:dyDescent="0.3">
      <c r="A43" s="281"/>
      <c r="B43" s="281"/>
      <c r="C43" s="151" t="s">
        <v>154</v>
      </c>
      <c r="D43" s="152">
        <v>100</v>
      </c>
      <c r="E43" s="152">
        <v>70</v>
      </c>
      <c r="F43" s="152">
        <v>0.9</v>
      </c>
      <c r="G43" s="152"/>
      <c r="H43" s="152">
        <v>1.04</v>
      </c>
      <c r="I43" s="152">
        <v>46.9</v>
      </c>
    </row>
    <row r="44" spans="1:9" ht="69.95" customHeight="1" thickBot="1" x14ac:dyDescent="0.75">
      <c r="A44" s="281"/>
      <c r="B44" s="281"/>
      <c r="C44" s="151" t="s">
        <v>149</v>
      </c>
      <c r="D44" s="141">
        <v>4</v>
      </c>
      <c r="E44" s="141">
        <v>4</v>
      </c>
      <c r="F44" s="141">
        <v>0.01</v>
      </c>
      <c r="G44" s="141">
        <v>3.14</v>
      </c>
      <c r="H44" s="141">
        <v>0.02</v>
      </c>
      <c r="I44" s="141">
        <v>29.36</v>
      </c>
    </row>
    <row r="45" spans="1:9" ht="69.95" customHeight="1" thickBot="1" x14ac:dyDescent="0.3">
      <c r="A45" s="281"/>
      <c r="B45" s="281"/>
      <c r="C45" s="151" t="s">
        <v>173</v>
      </c>
      <c r="D45" s="152">
        <v>50</v>
      </c>
      <c r="E45" s="152">
        <v>40</v>
      </c>
      <c r="F45" s="152">
        <v>0.4</v>
      </c>
      <c r="G45" s="152"/>
      <c r="H45" s="152">
        <v>2.4500000000000002</v>
      </c>
      <c r="I45" s="152">
        <v>11.6</v>
      </c>
    </row>
    <row r="46" spans="1:9" ht="69.95" customHeight="1" thickBot="1" x14ac:dyDescent="0.3">
      <c r="A46" s="281"/>
      <c r="B46" s="281"/>
      <c r="C46" s="151" t="s">
        <v>175</v>
      </c>
      <c r="D46" s="152">
        <v>7</v>
      </c>
      <c r="E46" s="152">
        <v>6</v>
      </c>
      <c r="F46" s="152">
        <v>0.08</v>
      </c>
      <c r="G46" s="152"/>
      <c r="H46" s="152">
        <v>0.21</v>
      </c>
      <c r="I46" s="152">
        <v>1.2</v>
      </c>
    </row>
    <row r="47" spans="1:9" ht="69.95" customHeight="1" thickBot="1" x14ac:dyDescent="0.3">
      <c r="A47" s="281"/>
      <c r="B47" s="281"/>
      <c r="C47" s="151" t="s">
        <v>141</v>
      </c>
      <c r="D47" s="152">
        <v>5</v>
      </c>
      <c r="E47" s="152">
        <v>5</v>
      </c>
      <c r="F47" s="152"/>
      <c r="G47" s="152">
        <v>4.6900000000000004</v>
      </c>
      <c r="H47" s="152"/>
      <c r="I47" s="152">
        <v>43.65</v>
      </c>
    </row>
    <row r="48" spans="1:9" ht="69.95" customHeight="1" thickBot="1" x14ac:dyDescent="0.95">
      <c r="A48" s="255"/>
      <c r="B48" s="305"/>
      <c r="C48" s="305"/>
      <c r="D48" s="305"/>
      <c r="E48" s="306"/>
      <c r="F48" s="143">
        <f>SUM(F41:F47)</f>
        <v>3.0999999999999996</v>
      </c>
      <c r="G48" s="143">
        <f>SUM(G41:G47)</f>
        <v>8.3500000000000014</v>
      </c>
      <c r="H48" s="143">
        <f>SUM(H41:H47)</f>
        <v>8.24</v>
      </c>
      <c r="I48" s="143">
        <f>SUM(I41:I47)</f>
        <v>158.71</v>
      </c>
    </row>
    <row r="49" spans="1:9" ht="69.95" customHeight="1" thickBot="1" x14ac:dyDescent="0.75">
      <c r="A49" s="277" t="s">
        <v>48</v>
      </c>
      <c r="B49" s="280">
        <v>150</v>
      </c>
      <c r="C49" s="140" t="s">
        <v>413</v>
      </c>
      <c r="D49" s="141">
        <v>8</v>
      </c>
      <c r="E49" s="141">
        <v>8</v>
      </c>
      <c r="F49" s="141">
        <v>0.18</v>
      </c>
      <c r="G49" s="141"/>
      <c r="H49" s="141">
        <v>3.84</v>
      </c>
      <c r="I49" s="141">
        <v>15.92</v>
      </c>
    </row>
    <row r="50" spans="1:9" ht="69.95" customHeight="1" thickBot="1" x14ac:dyDescent="0.75">
      <c r="A50" s="282"/>
      <c r="B50" s="282"/>
      <c r="C50" s="151" t="s">
        <v>150</v>
      </c>
      <c r="D50" s="141">
        <v>10</v>
      </c>
      <c r="E50" s="141">
        <v>10</v>
      </c>
      <c r="F50" s="141">
        <v>7.0000000000000007E-2</v>
      </c>
      <c r="G50" s="141"/>
      <c r="H50" s="141">
        <v>9.5500000000000007</v>
      </c>
      <c r="I50" s="141">
        <v>39</v>
      </c>
    </row>
    <row r="51" spans="1:9" ht="69.95" customHeight="1" thickBot="1" x14ac:dyDescent="0.95">
      <c r="A51" s="255"/>
      <c r="B51" s="305"/>
      <c r="C51" s="305"/>
      <c r="D51" s="305"/>
      <c r="E51" s="306"/>
      <c r="F51" s="143">
        <f>SUM(F49:F50)</f>
        <v>0.25</v>
      </c>
      <c r="G51" s="143">
        <f>SUM(G49:G50)</f>
        <v>0</v>
      </c>
      <c r="H51" s="143">
        <f>SUM(H49:H50)</f>
        <v>13.39</v>
      </c>
      <c r="I51" s="143">
        <f>SUM(I49:I50)</f>
        <v>54.92</v>
      </c>
    </row>
    <row r="52" spans="1:9" ht="69.95" customHeight="1" thickBot="1" x14ac:dyDescent="0.75">
      <c r="A52" s="144" t="s">
        <v>49</v>
      </c>
      <c r="B52" s="137">
        <v>25</v>
      </c>
      <c r="C52" s="140" t="s">
        <v>26</v>
      </c>
      <c r="D52" s="141">
        <v>25</v>
      </c>
      <c r="E52" s="141">
        <v>25</v>
      </c>
      <c r="F52" s="141">
        <v>1.3</v>
      </c>
      <c r="G52" s="141">
        <v>0.3</v>
      </c>
      <c r="H52" s="141">
        <v>11.07</v>
      </c>
      <c r="I52" s="141">
        <v>53.5</v>
      </c>
    </row>
    <row r="53" spans="1:9" ht="69.95" customHeight="1" thickBot="1" x14ac:dyDescent="0.95">
      <c r="A53" s="234" t="s">
        <v>30</v>
      </c>
      <c r="B53" s="305"/>
      <c r="C53" s="305"/>
      <c r="D53" s="305"/>
      <c r="E53" s="306"/>
      <c r="F53" s="143">
        <f t="shared" ref="F53:H53" si="5">F33+F40+F48+F51+F52</f>
        <v>16.12</v>
      </c>
      <c r="G53" s="143">
        <f t="shared" si="5"/>
        <v>13.900000000000002</v>
      </c>
      <c r="H53" s="143">
        <f t="shared" si="5"/>
        <v>51.7</v>
      </c>
      <c r="I53" s="143">
        <f>I33+I40+I48+I51+I52</f>
        <v>421.38000000000005</v>
      </c>
    </row>
    <row r="54" spans="1:9" ht="69.95" customHeight="1" thickBot="1" x14ac:dyDescent="0.95">
      <c r="A54" s="234" t="s">
        <v>27</v>
      </c>
      <c r="B54" s="253"/>
      <c r="C54" s="253"/>
      <c r="D54" s="253"/>
      <c r="E54" s="253"/>
      <c r="F54" s="253"/>
      <c r="G54" s="253"/>
      <c r="H54" s="253"/>
      <c r="I54" s="254"/>
    </row>
    <row r="55" spans="1:9" ht="69.95" customHeight="1" thickBot="1" x14ac:dyDescent="0.3">
      <c r="A55" s="277" t="s">
        <v>376</v>
      </c>
      <c r="B55" s="280">
        <v>150</v>
      </c>
      <c r="C55" s="150" t="s">
        <v>401</v>
      </c>
      <c r="D55" s="158">
        <v>40</v>
      </c>
      <c r="E55" s="158">
        <v>40</v>
      </c>
      <c r="F55" s="158">
        <v>7.72</v>
      </c>
      <c r="G55" s="158">
        <v>0.88</v>
      </c>
      <c r="H55" s="158">
        <v>7.92</v>
      </c>
      <c r="I55" s="158">
        <v>120.4</v>
      </c>
    </row>
    <row r="56" spans="1:9" ht="69.95" customHeight="1" thickBot="1" x14ac:dyDescent="0.75">
      <c r="A56" s="278"/>
      <c r="B56" s="278"/>
      <c r="C56" s="151" t="s">
        <v>149</v>
      </c>
      <c r="D56" s="141">
        <v>4</v>
      </c>
      <c r="E56" s="141">
        <v>4</v>
      </c>
      <c r="F56" s="141">
        <v>0.01</v>
      </c>
      <c r="G56" s="141">
        <v>3.14</v>
      </c>
      <c r="H56" s="141">
        <v>0.02</v>
      </c>
      <c r="I56" s="141">
        <v>29.36</v>
      </c>
    </row>
    <row r="57" spans="1:9" ht="69.95" customHeight="1" thickBot="1" x14ac:dyDescent="0.3">
      <c r="A57" s="278"/>
      <c r="B57" s="278"/>
      <c r="C57" s="151" t="s">
        <v>158</v>
      </c>
      <c r="D57" s="152">
        <v>8</v>
      </c>
      <c r="E57" s="152">
        <v>7</v>
      </c>
      <c r="F57" s="152">
        <v>0.09</v>
      </c>
      <c r="G57" s="152"/>
      <c r="H57" s="152">
        <v>0.64</v>
      </c>
      <c r="I57" s="152">
        <v>2.9</v>
      </c>
    </row>
    <row r="58" spans="1:9" ht="69.95" customHeight="1" thickBot="1" x14ac:dyDescent="0.3">
      <c r="A58" s="278"/>
      <c r="B58" s="278"/>
      <c r="C58" s="151" t="s">
        <v>173</v>
      </c>
      <c r="D58" s="148">
        <v>10</v>
      </c>
      <c r="E58" s="148">
        <v>8</v>
      </c>
      <c r="F58" s="148">
        <v>0.02</v>
      </c>
      <c r="G58" s="148"/>
      <c r="H58" s="148">
        <v>0.57999999999999996</v>
      </c>
      <c r="I58" s="148">
        <v>2.7</v>
      </c>
    </row>
    <row r="59" spans="1:9" ht="69.95" customHeight="1" thickBot="1" x14ac:dyDescent="0.95">
      <c r="A59" s="255"/>
      <c r="B59" s="305"/>
      <c r="C59" s="305"/>
      <c r="D59" s="305"/>
      <c r="E59" s="306"/>
      <c r="F59" s="143">
        <f>SUM(F55:F58)</f>
        <v>7.839999999999999</v>
      </c>
      <c r="G59" s="143">
        <f>SUM(G55:G58)</f>
        <v>4.0200000000000005</v>
      </c>
      <c r="H59" s="143">
        <f>SUM(H55:H58)</f>
        <v>9.16</v>
      </c>
      <c r="I59" s="143">
        <f>SUM(I55:I58)</f>
        <v>155.35999999999999</v>
      </c>
    </row>
    <row r="60" spans="1:9" ht="69.95" customHeight="1" thickBot="1" x14ac:dyDescent="0.75">
      <c r="A60" s="277" t="s">
        <v>61</v>
      </c>
      <c r="B60" s="280">
        <v>150</v>
      </c>
      <c r="C60" s="150" t="s">
        <v>145</v>
      </c>
      <c r="D60" s="141">
        <v>1</v>
      </c>
      <c r="E60" s="141">
        <v>1</v>
      </c>
      <c r="F60" s="141">
        <v>0.04</v>
      </c>
      <c r="G60" s="141"/>
      <c r="H60" s="141">
        <v>0.65</v>
      </c>
      <c r="I60" s="141">
        <v>2.94</v>
      </c>
    </row>
    <row r="61" spans="1:9" ht="69.95" customHeight="1" thickBot="1" x14ac:dyDescent="0.75">
      <c r="A61" s="314"/>
      <c r="B61" s="281"/>
      <c r="C61" s="151" t="s">
        <v>148</v>
      </c>
      <c r="D61" s="141">
        <v>70</v>
      </c>
      <c r="E61" s="141">
        <v>70</v>
      </c>
      <c r="F61" s="141">
        <v>1.96</v>
      </c>
      <c r="G61" s="141">
        <v>2.2400000000000002</v>
      </c>
      <c r="H61" s="141">
        <v>3.29</v>
      </c>
      <c r="I61" s="141">
        <v>41.3</v>
      </c>
    </row>
    <row r="62" spans="1:9" ht="69.95" customHeight="1" thickBot="1" x14ac:dyDescent="0.75">
      <c r="A62" s="315"/>
      <c r="B62" s="282"/>
      <c r="C62" s="151" t="s">
        <v>140</v>
      </c>
      <c r="D62" s="141">
        <v>8</v>
      </c>
      <c r="E62" s="141">
        <v>8</v>
      </c>
      <c r="F62" s="141"/>
      <c r="G62" s="141"/>
      <c r="H62" s="141">
        <v>7.64</v>
      </c>
      <c r="I62" s="141">
        <v>31.2</v>
      </c>
    </row>
    <row r="63" spans="1:9" ht="69.95" customHeight="1" thickBot="1" x14ac:dyDescent="0.95">
      <c r="A63" s="255"/>
      <c r="B63" s="305"/>
      <c r="C63" s="305"/>
      <c r="D63" s="305"/>
      <c r="E63" s="306"/>
      <c r="F63" s="143">
        <f>F60+F61</f>
        <v>2</v>
      </c>
      <c r="G63" s="143">
        <f>SUM(G59:G62)</f>
        <v>6.2600000000000007</v>
      </c>
      <c r="H63" s="143">
        <f>SUM(H59:H62)</f>
        <v>20.740000000000002</v>
      </c>
      <c r="I63" s="143">
        <f>SUM(I59:I62)</f>
        <v>230.79999999999995</v>
      </c>
    </row>
    <row r="64" spans="1:9" ht="69.95" customHeight="1" thickBot="1" x14ac:dyDescent="0.3">
      <c r="A64" s="162" t="s">
        <v>51</v>
      </c>
      <c r="B64" s="138">
        <v>25</v>
      </c>
      <c r="C64" s="147" t="s">
        <v>51</v>
      </c>
      <c r="D64" s="148">
        <v>25</v>
      </c>
      <c r="E64" s="148">
        <v>25</v>
      </c>
      <c r="F64" s="148">
        <v>1.77</v>
      </c>
      <c r="G64" s="148">
        <v>0.27</v>
      </c>
      <c r="H64" s="148">
        <v>11.6</v>
      </c>
      <c r="I64" s="148">
        <v>57.25</v>
      </c>
    </row>
    <row r="65" spans="1:9" ht="69.95" customHeight="1" thickBot="1" x14ac:dyDescent="0.95">
      <c r="A65" s="234" t="s">
        <v>32</v>
      </c>
      <c r="B65" s="253"/>
      <c r="C65" s="253"/>
      <c r="D65" s="253"/>
      <c r="E65" s="254"/>
      <c r="F65" s="143">
        <f>SUM(F59:F63)</f>
        <v>11.84</v>
      </c>
      <c r="G65" s="143">
        <f>SUM(G59:G63)</f>
        <v>12.520000000000001</v>
      </c>
      <c r="H65" s="143">
        <f>SUM(H59:H63)</f>
        <v>41.480000000000004</v>
      </c>
      <c r="I65" s="143">
        <f>I59+I63</f>
        <v>386.15999999999997</v>
      </c>
    </row>
    <row r="66" spans="1:9" ht="69.95" customHeight="1" thickBot="1" x14ac:dyDescent="0.95">
      <c r="A66" s="234" t="s">
        <v>33</v>
      </c>
      <c r="B66" s="253"/>
      <c r="C66" s="253"/>
      <c r="D66" s="253"/>
      <c r="E66" s="254"/>
      <c r="F66" s="143">
        <f>F24+F26+F53+F65</f>
        <v>39.57</v>
      </c>
      <c r="G66" s="143">
        <f>G24+G26+G53+G65</f>
        <v>42.81</v>
      </c>
      <c r="H66" s="143">
        <f>H24+H26+H53+H65</f>
        <v>166.44</v>
      </c>
      <c r="I66" s="143">
        <f>I24+I26+I53+I65</f>
        <v>1315.3400000000001</v>
      </c>
    </row>
    <row r="67" spans="1:9" ht="27" thickBot="1" x14ac:dyDescent="0.4">
      <c r="A67" s="15"/>
      <c r="B67" s="15"/>
      <c r="C67" s="45"/>
      <c r="D67" s="16"/>
      <c r="E67" s="16"/>
      <c r="F67" s="16"/>
      <c r="G67" s="16"/>
      <c r="H67" s="16"/>
      <c r="I67" s="16"/>
    </row>
    <row r="68" spans="1:9" ht="25.5" x14ac:dyDescent="0.35">
      <c r="C68" s="15"/>
    </row>
  </sheetData>
  <mergeCells count="36">
    <mergeCell ref="A48:E48"/>
    <mergeCell ref="A51:E51"/>
    <mergeCell ref="B28:B32"/>
    <mergeCell ref="A34:A39"/>
    <mergeCell ref="B34:B39"/>
    <mergeCell ref="A41:A47"/>
    <mergeCell ref="A6:I6"/>
    <mergeCell ref="A8:I8"/>
    <mergeCell ref="A15:E15"/>
    <mergeCell ref="A20:A22"/>
    <mergeCell ref="B20:B22"/>
    <mergeCell ref="A23:E23"/>
    <mergeCell ref="A9:A14"/>
    <mergeCell ref="B9:B14"/>
    <mergeCell ref="B41:B47"/>
    <mergeCell ref="A28:A32"/>
    <mergeCell ref="A16:A18"/>
    <mergeCell ref="B16:B18"/>
    <mergeCell ref="A19:E19"/>
    <mergeCell ref="A24:E24"/>
    <mergeCell ref="A25:I25"/>
    <mergeCell ref="A27:I27"/>
    <mergeCell ref="A33:E33"/>
    <mergeCell ref="A40:E40"/>
    <mergeCell ref="A66:E66"/>
    <mergeCell ref="A59:E59"/>
    <mergeCell ref="A60:A62"/>
    <mergeCell ref="A49:A50"/>
    <mergeCell ref="B49:B50"/>
    <mergeCell ref="A63:E63"/>
    <mergeCell ref="A53:E53"/>
    <mergeCell ref="A54:I54"/>
    <mergeCell ref="B60:B62"/>
    <mergeCell ref="A55:A58"/>
    <mergeCell ref="B55:B58"/>
    <mergeCell ref="A65:E65"/>
  </mergeCells>
  <pageMargins left="0.7" right="0.7" top="0.75" bottom="0.75" header="0.3" footer="0.3"/>
  <pageSetup paperSize="9" scale="16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69"/>
  <sheetViews>
    <sheetView view="pageBreakPreview" topLeftCell="A52" zoomScale="32" zoomScaleNormal="89" zoomScaleSheetLayoutView="32" workbookViewId="0">
      <selection activeCell="C43" sqref="C43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2" spans="1:9" ht="64.5" customHeight="1" x14ac:dyDescent="0.7">
      <c r="A2" s="156"/>
      <c r="B2" s="132"/>
      <c r="C2" s="132" t="s">
        <v>327</v>
      </c>
      <c r="D2" s="133"/>
      <c r="E2" s="133"/>
      <c r="F2" s="133"/>
      <c r="G2" s="133"/>
      <c r="H2" s="133"/>
      <c r="I2" s="157" t="s">
        <v>317</v>
      </c>
    </row>
    <row r="3" spans="1:9" ht="87" customHeight="1" thickBot="1" x14ac:dyDescent="0.75">
      <c r="A3" s="156"/>
      <c r="B3" s="132" t="s">
        <v>220</v>
      </c>
      <c r="C3" s="133" t="s">
        <v>346</v>
      </c>
      <c r="D3" s="133"/>
      <c r="E3" s="133"/>
      <c r="F3" s="133"/>
      <c r="G3" s="133"/>
      <c r="H3" s="133" t="s">
        <v>408</v>
      </c>
      <c r="I3" s="133"/>
    </row>
    <row r="4" spans="1:9" ht="120" customHeight="1" thickBot="1" x14ac:dyDescent="0.3">
      <c r="A4" s="171" t="s">
        <v>0</v>
      </c>
      <c r="B4" s="171" t="s">
        <v>1</v>
      </c>
      <c r="C4" s="171" t="s">
        <v>2</v>
      </c>
      <c r="D4" s="171" t="s">
        <v>3</v>
      </c>
      <c r="E4" s="171" t="s">
        <v>4</v>
      </c>
      <c r="F4" s="171" t="s">
        <v>5</v>
      </c>
      <c r="G4" s="171" t="s">
        <v>6</v>
      </c>
      <c r="H4" s="171" t="s">
        <v>7</v>
      </c>
      <c r="I4" s="172" t="s">
        <v>8</v>
      </c>
    </row>
    <row r="5" spans="1:9" ht="69.95" customHeight="1" thickBot="1" x14ac:dyDescent="0.75">
      <c r="A5" s="233" t="s">
        <v>9</v>
      </c>
      <c r="B5" s="233"/>
      <c r="C5" s="233"/>
      <c r="D5" s="233"/>
      <c r="E5" s="233"/>
      <c r="F5" s="233"/>
      <c r="G5" s="233"/>
      <c r="H5" s="233"/>
      <c r="I5" s="233"/>
    </row>
    <row r="6" spans="1:9" ht="69.95" customHeight="1" thickBot="1" x14ac:dyDescent="0.3">
      <c r="A6" s="162" t="s">
        <v>146</v>
      </c>
      <c r="B6" s="138">
        <v>80</v>
      </c>
      <c r="C6" s="147" t="s">
        <v>146</v>
      </c>
      <c r="D6" s="148">
        <v>80</v>
      </c>
      <c r="E6" s="148">
        <v>80</v>
      </c>
      <c r="F6" s="148">
        <v>0.56999999999999995</v>
      </c>
      <c r="G6" s="148"/>
      <c r="H6" s="148">
        <v>9.35</v>
      </c>
      <c r="I6" s="148">
        <v>42.38</v>
      </c>
    </row>
    <row r="7" spans="1:9" ht="69.95" customHeight="1" thickBot="1" x14ac:dyDescent="0.75">
      <c r="A7" s="237"/>
      <c r="B7" s="237"/>
      <c r="C7" s="237"/>
      <c r="D7" s="237"/>
      <c r="E7" s="237"/>
      <c r="F7" s="237"/>
      <c r="G7" s="237"/>
      <c r="H7" s="237"/>
      <c r="I7" s="237"/>
    </row>
    <row r="8" spans="1:9" ht="69.95" customHeight="1" thickBot="1" x14ac:dyDescent="0.3">
      <c r="A8" s="277" t="s">
        <v>90</v>
      </c>
      <c r="B8" s="280">
        <v>200</v>
      </c>
      <c r="C8" s="147" t="s">
        <v>179</v>
      </c>
      <c r="D8" s="148">
        <v>30</v>
      </c>
      <c r="E8" s="148">
        <v>30</v>
      </c>
      <c r="F8" s="148">
        <v>2.1</v>
      </c>
      <c r="G8" s="148">
        <v>0.3</v>
      </c>
      <c r="H8" s="148">
        <v>21.42</v>
      </c>
      <c r="I8" s="148">
        <v>99</v>
      </c>
    </row>
    <row r="9" spans="1:9" ht="69.95" customHeight="1" thickBot="1" x14ac:dyDescent="0.3">
      <c r="A9" s="278"/>
      <c r="B9" s="278"/>
      <c r="C9" s="147" t="s">
        <v>180</v>
      </c>
      <c r="D9" s="148">
        <v>5</v>
      </c>
      <c r="E9" s="148">
        <v>5</v>
      </c>
      <c r="F9" s="148">
        <v>0.11</v>
      </c>
      <c r="G9" s="148"/>
      <c r="H9" s="148">
        <v>3.3</v>
      </c>
      <c r="I9" s="148">
        <v>13.2</v>
      </c>
    </row>
    <row r="10" spans="1:9" ht="69.95" customHeight="1" thickBot="1" x14ac:dyDescent="0.3">
      <c r="A10" s="278"/>
      <c r="B10" s="278"/>
      <c r="C10" s="147" t="s">
        <v>150</v>
      </c>
      <c r="D10" s="148">
        <v>3</v>
      </c>
      <c r="E10" s="148">
        <v>3</v>
      </c>
      <c r="F10" s="148"/>
      <c r="G10" s="148"/>
      <c r="H10" s="148">
        <v>2.86</v>
      </c>
      <c r="I10" s="148">
        <v>11.7</v>
      </c>
    </row>
    <row r="11" spans="1:9" ht="69.95" customHeight="1" thickBot="1" x14ac:dyDescent="0.75">
      <c r="A11" s="278"/>
      <c r="B11" s="278"/>
      <c r="C11" s="147" t="s">
        <v>137</v>
      </c>
      <c r="D11" s="141">
        <v>100</v>
      </c>
      <c r="E11" s="141">
        <v>100</v>
      </c>
      <c r="F11" s="141">
        <v>2.8</v>
      </c>
      <c r="G11" s="141">
        <v>3.2</v>
      </c>
      <c r="H11" s="141">
        <v>4.7</v>
      </c>
      <c r="I11" s="141">
        <v>59</v>
      </c>
    </row>
    <row r="12" spans="1:9" ht="69.95" customHeight="1" thickBot="1" x14ac:dyDescent="0.75">
      <c r="A12" s="278"/>
      <c r="B12" s="278"/>
      <c r="C12" s="147" t="s">
        <v>149</v>
      </c>
      <c r="D12" s="141">
        <v>4</v>
      </c>
      <c r="E12" s="141">
        <v>4</v>
      </c>
      <c r="F12" s="141">
        <v>0.01</v>
      </c>
      <c r="G12" s="141">
        <v>3.14</v>
      </c>
      <c r="H12" s="141">
        <v>0.02</v>
      </c>
      <c r="I12" s="141">
        <v>29.36</v>
      </c>
    </row>
    <row r="13" spans="1:9" ht="69.95" customHeight="1" thickBot="1" x14ac:dyDescent="0.3">
      <c r="A13" s="279"/>
      <c r="B13" s="279"/>
      <c r="C13" s="147" t="s">
        <v>162</v>
      </c>
      <c r="D13" s="148">
        <v>5</v>
      </c>
      <c r="E13" s="148">
        <v>5</v>
      </c>
      <c r="F13" s="148">
        <v>0.26</v>
      </c>
      <c r="G13" s="148"/>
      <c r="H13" s="148">
        <v>2.75</v>
      </c>
      <c r="I13" s="148">
        <v>11.69</v>
      </c>
    </row>
    <row r="14" spans="1:9" ht="69.95" customHeight="1" thickBot="1" x14ac:dyDescent="0.75">
      <c r="A14" s="237"/>
      <c r="B14" s="237"/>
      <c r="C14" s="237"/>
      <c r="D14" s="237"/>
      <c r="E14" s="237"/>
      <c r="F14" s="143">
        <f>F8+F9+F11+F12+F13</f>
        <v>5.2799999999999994</v>
      </c>
      <c r="G14" s="143">
        <f>G8+G11+G12</f>
        <v>6.6400000000000006</v>
      </c>
      <c r="H14" s="143">
        <f>H8+H9+H10+H11+H12+H13</f>
        <v>35.050000000000004</v>
      </c>
      <c r="I14" s="143">
        <f>I8+I9+I10+I11+I12+I13</f>
        <v>223.95</v>
      </c>
    </row>
    <row r="15" spans="1:9" ht="69.95" customHeight="1" thickBot="1" x14ac:dyDescent="0.3">
      <c r="A15" s="277" t="s">
        <v>130</v>
      </c>
      <c r="B15" s="240" t="s">
        <v>431</v>
      </c>
      <c r="C15" s="147" t="s">
        <v>51</v>
      </c>
      <c r="D15" s="148">
        <v>30</v>
      </c>
      <c r="E15" s="148">
        <v>30</v>
      </c>
      <c r="F15" s="148">
        <v>2.13</v>
      </c>
      <c r="G15" s="148">
        <v>0.33</v>
      </c>
      <c r="H15" s="148">
        <v>13.9</v>
      </c>
      <c r="I15" s="148">
        <v>68.7</v>
      </c>
    </row>
    <row r="16" spans="1:9" ht="69.95" customHeight="1" thickBot="1" x14ac:dyDescent="0.75">
      <c r="A16" s="285"/>
      <c r="B16" s="233"/>
      <c r="C16" s="147" t="s">
        <v>181</v>
      </c>
      <c r="D16" s="141">
        <v>8</v>
      </c>
      <c r="E16" s="141">
        <v>8</v>
      </c>
      <c r="F16" s="141">
        <v>2.08</v>
      </c>
      <c r="G16" s="141">
        <v>2.16</v>
      </c>
      <c r="H16" s="141"/>
      <c r="I16" s="141">
        <v>27.76</v>
      </c>
    </row>
    <row r="17" spans="1:9" ht="69.95" customHeight="1" thickBot="1" x14ac:dyDescent="0.75">
      <c r="A17" s="279"/>
      <c r="B17" s="233"/>
      <c r="C17" s="147" t="s">
        <v>149</v>
      </c>
      <c r="D17" s="141">
        <v>7</v>
      </c>
      <c r="E17" s="141">
        <v>7</v>
      </c>
      <c r="F17" s="141">
        <v>0.02</v>
      </c>
      <c r="G17" s="141">
        <v>5.49</v>
      </c>
      <c r="H17" s="141">
        <v>0.03</v>
      </c>
      <c r="I17" s="141">
        <v>51.38</v>
      </c>
    </row>
    <row r="18" spans="1:9" ht="69.95" customHeight="1" thickBot="1" x14ac:dyDescent="0.75">
      <c r="A18" s="237"/>
      <c r="B18" s="237"/>
      <c r="C18" s="237"/>
      <c r="D18" s="237"/>
      <c r="E18" s="237"/>
      <c r="F18" s="143">
        <f>F15+F16+F17</f>
        <v>4.2299999999999995</v>
      </c>
      <c r="G18" s="143">
        <f>G15+G16+G17</f>
        <v>7.98</v>
      </c>
      <c r="H18" s="143">
        <f>H15+H17</f>
        <v>13.93</v>
      </c>
      <c r="I18" s="143">
        <f>I15+I16+I17</f>
        <v>147.84</v>
      </c>
    </row>
    <row r="19" spans="1:9" ht="69.95" customHeight="1" thickBot="1" x14ac:dyDescent="0.75">
      <c r="A19" s="277" t="s">
        <v>464</v>
      </c>
      <c r="B19" s="280">
        <v>200</v>
      </c>
      <c r="C19" s="140" t="s">
        <v>165</v>
      </c>
      <c r="D19" s="141">
        <v>1</v>
      </c>
      <c r="E19" s="141">
        <v>1</v>
      </c>
      <c r="F19" s="141"/>
      <c r="G19" s="141"/>
      <c r="H19" s="141"/>
      <c r="I19" s="141"/>
    </row>
    <row r="20" spans="1:9" ht="69.95" customHeight="1" thickBot="1" x14ac:dyDescent="0.75">
      <c r="A20" s="285"/>
      <c r="B20" s="286"/>
      <c r="C20" s="147" t="s">
        <v>137</v>
      </c>
      <c r="D20" s="141">
        <v>50</v>
      </c>
      <c r="E20" s="141">
        <v>50</v>
      </c>
      <c r="F20" s="141">
        <v>1.4</v>
      </c>
      <c r="G20" s="141">
        <v>1.6</v>
      </c>
      <c r="H20" s="141">
        <v>2.35</v>
      </c>
      <c r="I20" s="141">
        <v>29.5</v>
      </c>
    </row>
    <row r="21" spans="1:9" ht="69.95" customHeight="1" thickBot="1" x14ac:dyDescent="0.3">
      <c r="A21" s="288"/>
      <c r="B21" s="298"/>
      <c r="C21" s="147" t="s">
        <v>140</v>
      </c>
      <c r="D21" s="148">
        <v>8</v>
      </c>
      <c r="E21" s="148">
        <v>8</v>
      </c>
      <c r="F21" s="148"/>
      <c r="G21" s="148"/>
      <c r="H21" s="148">
        <v>7.64</v>
      </c>
      <c r="I21" s="148">
        <v>31.2</v>
      </c>
    </row>
    <row r="22" spans="1:9" ht="69.95" customHeight="1" thickBot="1" x14ac:dyDescent="0.75">
      <c r="A22" s="237"/>
      <c r="B22" s="237"/>
      <c r="C22" s="237"/>
      <c r="D22" s="237"/>
      <c r="E22" s="237"/>
      <c r="F22" s="143">
        <f>SUM(F19:F21)</f>
        <v>1.4</v>
      </c>
      <c r="G22" s="143">
        <f>SUM(G19:G21)</f>
        <v>1.6</v>
      </c>
      <c r="H22" s="143">
        <f>SUM(H19:H21)</f>
        <v>9.99</v>
      </c>
      <c r="I22" s="143">
        <f>SUM(I19:I21)</f>
        <v>60.7</v>
      </c>
    </row>
    <row r="23" spans="1:9" ht="69.95" customHeight="1" thickBot="1" x14ac:dyDescent="0.75">
      <c r="A23" s="233" t="s">
        <v>31</v>
      </c>
      <c r="B23" s="233"/>
      <c r="C23" s="233"/>
      <c r="D23" s="233"/>
      <c r="E23" s="233"/>
      <c r="F23" s="143">
        <f>F6+F14+F18+F22</f>
        <v>11.479999999999999</v>
      </c>
      <c r="G23" s="143">
        <f t="shared" ref="G23:I23" si="0">G6+G14+G18+G22</f>
        <v>16.220000000000002</v>
      </c>
      <c r="H23" s="143">
        <f t="shared" si="0"/>
        <v>68.320000000000007</v>
      </c>
      <c r="I23" s="143">
        <f t="shared" si="0"/>
        <v>474.86999999999995</v>
      </c>
    </row>
    <row r="24" spans="1:9" ht="69.95" customHeight="1" thickBot="1" x14ac:dyDescent="0.75">
      <c r="A24" s="289" t="s">
        <v>15</v>
      </c>
      <c r="B24" s="289"/>
      <c r="C24" s="289"/>
      <c r="D24" s="289"/>
      <c r="E24" s="289"/>
      <c r="F24" s="289"/>
      <c r="G24" s="289"/>
      <c r="H24" s="289"/>
      <c r="I24" s="289"/>
    </row>
    <row r="25" spans="1:9" ht="69.95" customHeight="1" thickBot="1" x14ac:dyDescent="0.3">
      <c r="A25" s="162" t="s">
        <v>153</v>
      </c>
      <c r="B25" s="138">
        <v>125</v>
      </c>
      <c r="C25" s="147" t="s">
        <v>153</v>
      </c>
      <c r="D25" s="148">
        <v>125</v>
      </c>
      <c r="E25" s="148">
        <v>125</v>
      </c>
      <c r="F25" s="148"/>
      <c r="G25" s="148"/>
      <c r="H25" s="148">
        <v>8.75</v>
      </c>
      <c r="I25" s="148">
        <v>35</v>
      </c>
    </row>
    <row r="26" spans="1:9" ht="69.95" customHeight="1" thickBot="1" x14ac:dyDescent="0.75">
      <c r="A26" s="233" t="s">
        <v>17</v>
      </c>
      <c r="B26" s="233"/>
      <c r="C26" s="233"/>
      <c r="D26" s="233"/>
      <c r="E26" s="233"/>
      <c r="F26" s="233"/>
      <c r="G26" s="233"/>
      <c r="H26" s="233"/>
      <c r="I26" s="233"/>
    </row>
    <row r="27" spans="1:9" ht="69.95" customHeight="1" thickBot="1" x14ac:dyDescent="0.3">
      <c r="A27" s="277" t="s">
        <v>426</v>
      </c>
      <c r="B27" s="280">
        <v>50</v>
      </c>
      <c r="C27" s="150" t="s">
        <v>157</v>
      </c>
      <c r="D27" s="148">
        <v>10</v>
      </c>
      <c r="E27" s="148">
        <v>8</v>
      </c>
      <c r="F27" s="148">
        <v>0.02</v>
      </c>
      <c r="G27" s="148"/>
      <c r="H27" s="148">
        <v>0.57999999999999996</v>
      </c>
      <c r="I27" s="148">
        <v>2.7</v>
      </c>
    </row>
    <row r="28" spans="1:9" ht="69.95" customHeight="1" thickBot="1" x14ac:dyDescent="0.3">
      <c r="A28" s="285"/>
      <c r="B28" s="286"/>
      <c r="C28" s="151" t="s">
        <v>141</v>
      </c>
      <c r="D28" s="152">
        <v>4</v>
      </c>
      <c r="E28" s="152">
        <v>4</v>
      </c>
      <c r="F28" s="152"/>
      <c r="G28" s="152">
        <v>3.76</v>
      </c>
      <c r="H28" s="152"/>
      <c r="I28" s="152">
        <v>34.92</v>
      </c>
    </row>
    <row r="29" spans="1:9" ht="69.95" customHeight="1" thickBot="1" x14ac:dyDescent="0.3">
      <c r="A29" s="285"/>
      <c r="B29" s="286"/>
      <c r="C29" s="151" t="s">
        <v>150</v>
      </c>
      <c r="D29" s="152">
        <v>3</v>
      </c>
      <c r="E29" s="152">
        <v>3</v>
      </c>
      <c r="F29" s="152"/>
      <c r="G29" s="152"/>
      <c r="H29" s="152">
        <v>2.86</v>
      </c>
      <c r="I29" s="152">
        <v>11.7</v>
      </c>
    </row>
    <row r="30" spans="1:9" ht="69.95" customHeight="1" thickBot="1" x14ac:dyDescent="0.3">
      <c r="A30" s="285"/>
      <c r="B30" s="286"/>
      <c r="C30" s="151" t="s">
        <v>186</v>
      </c>
      <c r="D30" s="152">
        <v>60</v>
      </c>
      <c r="E30" s="152">
        <v>48</v>
      </c>
      <c r="F30" s="152">
        <v>0.86</v>
      </c>
      <c r="G30" s="152">
        <v>0.04</v>
      </c>
      <c r="H30" s="152">
        <v>2.2599999999999998</v>
      </c>
      <c r="I30" s="152">
        <v>13</v>
      </c>
    </row>
    <row r="31" spans="1:9" ht="69.95" customHeight="1" thickBot="1" x14ac:dyDescent="0.75">
      <c r="A31" s="288"/>
      <c r="B31" s="298"/>
      <c r="C31" s="151" t="s">
        <v>246</v>
      </c>
      <c r="D31" s="141">
        <v>10</v>
      </c>
      <c r="E31" s="141">
        <v>10</v>
      </c>
      <c r="F31" s="141">
        <v>7.0000000000000007E-2</v>
      </c>
      <c r="G31" s="141"/>
      <c r="H31" s="141">
        <v>1.17</v>
      </c>
      <c r="I31" s="141">
        <v>5.3</v>
      </c>
    </row>
    <row r="32" spans="1:9" ht="69.95" customHeight="1" thickBot="1" x14ac:dyDescent="0.75">
      <c r="A32" s="237"/>
      <c r="B32" s="237"/>
      <c r="C32" s="237"/>
      <c r="D32" s="237"/>
      <c r="E32" s="237"/>
      <c r="F32" s="143">
        <f>SUM(F27:F31)</f>
        <v>0.95</v>
      </c>
      <c r="G32" s="143">
        <f>SUM(G27:G31)</f>
        <v>3.8</v>
      </c>
      <c r="H32" s="143">
        <f>SUM(H27:H31)</f>
        <v>6.8699999999999992</v>
      </c>
      <c r="I32" s="143">
        <f>SUM(I27:I31)</f>
        <v>67.62</v>
      </c>
    </row>
    <row r="33" spans="1:9" ht="69.95" customHeight="1" thickBot="1" x14ac:dyDescent="0.3">
      <c r="A33" s="277" t="s">
        <v>182</v>
      </c>
      <c r="B33" s="280" t="s">
        <v>132</v>
      </c>
      <c r="C33" s="147" t="s">
        <v>171</v>
      </c>
      <c r="D33" s="148">
        <v>60</v>
      </c>
      <c r="E33" s="148">
        <v>42</v>
      </c>
      <c r="F33" s="148">
        <v>0.84</v>
      </c>
      <c r="G33" s="148">
        <v>0.16</v>
      </c>
      <c r="H33" s="148">
        <v>6.84</v>
      </c>
      <c r="I33" s="148">
        <v>33.6</v>
      </c>
    </row>
    <row r="34" spans="1:9" ht="69.95" customHeight="1" thickBot="1" x14ac:dyDescent="0.75">
      <c r="A34" s="285"/>
      <c r="B34" s="286"/>
      <c r="C34" s="147" t="s">
        <v>204</v>
      </c>
      <c r="D34" s="141">
        <v>40</v>
      </c>
      <c r="E34" s="141">
        <v>28</v>
      </c>
      <c r="F34" s="141">
        <v>5.6</v>
      </c>
      <c r="G34" s="141">
        <v>2.76</v>
      </c>
      <c r="H34" s="141"/>
      <c r="I34" s="141">
        <v>47.04</v>
      </c>
    </row>
    <row r="35" spans="1:9" ht="69.95" customHeight="1" thickBot="1" x14ac:dyDescent="0.3">
      <c r="A35" s="278"/>
      <c r="B35" s="278"/>
      <c r="C35" s="147" t="s">
        <v>183</v>
      </c>
      <c r="D35" s="148">
        <v>10</v>
      </c>
      <c r="E35" s="148">
        <v>10</v>
      </c>
      <c r="F35" s="148">
        <v>1.08</v>
      </c>
      <c r="G35" s="148">
        <v>0.6</v>
      </c>
      <c r="H35" s="148">
        <v>6.1</v>
      </c>
      <c r="I35" s="148">
        <v>35.1</v>
      </c>
    </row>
    <row r="36" spans="1:9" ht="69.95" customHeight="1" thickBot="1" x14ac:dyDescent="0.3">
      <c r="A36" s="278"/>
      <c r="B36" s="278"/>
      <c r="C36" s="147" t="s">
        <v>157</v>
      </c>
      <c r="D36" s="148">
        <v>15</v>
      </c>
      <c r="E36" s="148">
        <v>12</v>
      </c>
      <c r="F36" s="148">
        <v>0.03</v>
      </c>
      <c r="G36" s="148"/>
      <c r="H36" s="148">
        <v>0.87</v>
      </c>
      <c r="I36" s="148">
        <v>4.0999999999999996</v>
      </c>
    </row>
    <row r="37" spans="1:9" ht="69.95" customHeight="1" thickBot="1" x14ac:dyDescent="0.3">
      <c r="A37" s="278"/>
      <c r="B37" s="278"/>
      <c r="C37" s="147" t="s">
        <v>184</v>
      </c>
      <c r="D37" s="148">
        <v>10</v>
      </c>
      <c r="E37" s="148">
        <v>10</v>
      </c>
      <c r="F37" s="148">
        <v>0.28000000000000003</v>
      </c>
      <c r="G37" s="148">
        <v>2</v>
      </c>
      <c r="H37" s="148">
        <v>0.32</v>
      </c>
      <c r="I37" s="148">
        <v>20.6</v>
      </c>
    </row>
    <row r="38" spans="1:9" ht="69.95" customHeight="1" thickBot="1" x14ac:dyDescent="0.3">
      <c r="A38" s="279"/>
      <c r="B38" s="279"/>
      <c r="C38" s="147" t="s">
        <v>178</v>
      </c>
      <c r="D38" s="148">
        <v>10</v>
      </c>
      <c r="E38" s="148">
        <v>8</v>
      </c>
      <c r="F38" s="148">
        <v>0.11</v>
      </c>
      <c r="G38" s="148"/>
      <c r="H38" s="148">
        <v>0.73</v>
      </c>
      <c r="I38" s="148">
        <v>3.3</v>
      </c>
    </row>
    <row r="39" spans="1:9" ht="69.95" customHeight="1" thickBot="1" x14ac:dyDescent="0.75">
      <c r="A39" s="237"/>
      <c r="B39" s="237"/>
      <c r="C39" s="237"/>
      <c r="D39" s="237"/>
      <c r="E39" s="237"/>
      <c r="F39" s="143">
        <f>SUM(F33:F38)</f>
        <v>7.94</v>
      </c>
      <c r="G39" s="143">
        <f>SUM(G33:G38)</f>
        <v>5.52</v>
      </c>
      <c r="H39" s="143">
        <f>SUM(H33:H38)</f>
        <v>14.86</v>
      </c>
      <c r="I39" s="143">
        <f>SUM(I33:I38)</f>
        <v>143.74</v>
      </c>
    </row>
    <row r="40" spans="1:9" ht="69.95" customHeight="1" thickBot="1" x14ac:dyDescent="0.3">
      <c r="A40" s="277" t="s">
        <v>390</v>
      </c>
      <c r="B40" s="280">
        <v>200</v>
      </c>
      <c r="C40" s="147" t="s">
        <v>185</v>
      </c>
      <c r="D40" s="148">
        <v>125</v>
      </c>
      <c r="E40" s="148">
        <v>88</v>
      </c>
      <c r="F40" s="148">
        <v>1.58</v>
      </c>
      <c r="G40" s="148">
        <v>0.34</v>
      </c>
      <c r="H40" s="148">
        <v>14.35</v>
      </c>
      <c r="I40" s="148">
        <v>70.400000000000006</v>
      </c>
    </row>
    <row r="41" spans="1:9" ht="69.95" customHeight="1" thickBot="1" x14ac:dyDescent="0.3">
      <c r="A41" s="278"/>
      <c r="B41" s="278"/>
      <c r="C41" s="147" t="s">
        <v>157</v>
      </c>
      <c r="D41" s="148">
        <v>75</v>
      </c>
      <c r="E41" s="148">
        <v>60</v>
      </c>
      <c r="F41" s="148">
        <v>0.2</v>
      </c>
      <c r="G41" s="148"/>
      <c r="H41" s="148">
        <v>4.3</v>
      </c>
      <c r="I41" s="148">
        <v>20</v>
      </c>
    </row>
    <row r="42" spans="1:9" ht="69.95" customHeight="1" thickBot="1" x14ac:dyDescent="0.3">
      <c r="A42" s="278"/>
      <c r="B42" s="278"/>
      <c r="C42" s="147" t="s">
        <v>186</v>
      </c>
      <c r="D42" s="148">
        <v>75</v>
      </c>
      <c r="E42" s="148">
        <v>60</v>
      </c>
      <c r="F42" s="148">
        <v>1.08</v>
      </c>
      <c r="G42" s="148">
        <v>0.06</v>
      </c>
      <c r="H42" s="148">
        <v>2.82</v>
      </c>
      <c r="I42" s="148">
        <v>16.2</v>
      </c>
    </row>
    <row r="43" spans="1:9" ht="69.95" customHeight="1" thickBot="1" x14ac:dyDescent="0.3">
      <c r="A43" s="278"/>
      <c r="B43" s="278"/>
      <c r="C43" s="147" t="s">
        <v>158</v>
      </c>
      <c r="D43" s="148">
        <v>13</v>
      </c>
      <c r="E43" s="148">
        <v>10</v>
      </c>
      <c r="F43" s="148">
        <v>0.08</v>
      </c>
      <c r="G43" s="148"/>
      <c r="H43" s="148">
        <v>0.91</v>
      </c>
      <c r="I43" s="148">
        <v>4.13</v>
      </c>
    </row>
    <row r="44" spans="1:9" ht="69.95" customHeight="1" thickBot="1" x14ac:dyDescent="0.3">
      <c r="A44" s="278"/>
      <c r="B44" s="278"/>
      <c r="C44" s="147" t="s">
        <v>204</v>
      </c>
      <c r="D44" s="148">
        <v>62</v>
      </c>
      <c r="E44" s="148">
        <v>62</v>
      </c>
      <c r="F44" s="148">
        <v>12.4</v>
      </c>
      <c r="G44" s="148">
        <v>6.07</v>
      </c>
      <c r="H44" s="148"/>
      <c r="I44" s="148">
        <v>104.16</v>
      </c>
    </row>
    <row r="45" spans="1:9" ht="69.95" customHeight="1" thickBot="1" x14ac:dyDescent="0.75">
      <c r="A45" s="278"/>
      <c r="B45" s="278"/>
      <c r="C45" s="147" t="s">
        <v>142</v>
      </c>
      <c r="D45" s="141">
        <v>4</v>
      </c>
      <c r="E45" s="141">
        <v>4</v>
      </c>
      <c r="F45" s="141">
        <v>0.01</v>
      </c>
      <c r="G45" s="141">
        <v>3.14</v>
      </c>
      <c r="H45" s="141">
        <v>0.02</v>
      </c>
      <c r="I45" s="141">
        <v>29.36</v>
      </c>
    </row>
    <row r="46" spans="1:9" ht="69.95" customHeight="1" thickBot="1" x14ac:dyDescent="0.75">
      <c r="A46" s="279"/>
      <c r="B46" s="279"/>
      <c r="C46" s="147" t="s">
        <v>141</v>
      </c>
      <c r="D46" s="141">
        <v>4</v>
      </c>
      <c r="E46" s="141">
        <v>4</v>
      </c>
      <c r="F46" s="141"/>
      <c r="G46" s="141">
        <v>3.75</v>
      </c>
      <c r="H46" s="141"/>
      <c r="I46" s="141">
        <v>34.92</v>
      </c>
    </row>
    <row r="47" spans="1:9" ht="69.95" customHeight="1" thickBot="1" x14ac:dyDescent="0.75">
      <c r="A47" s="237"/>
      <c r="B47" s="237"/>
      <c r="C47" s="237"/>
      <c r="D47" s="237"/>
      <c r="E47" s="237"/>
      <c r="F47" s="143">
        <f>SUM(F40:F46)</f>
        <v>15.35</v>
      </c>
      <c r="G47" s="143">
        <f>SUM(G40:G46)</f>
        <v>13.360000000000001</v>
      </c>
      <c r="H47" s="143">
        <f>SUM(H40:H46)</f>
        <v>22.4</v>
      </c>
      <c r="I47" s="143">
        <f>SUM(I40:I46)</f>
        <v>279.17</v>
      </c>
    </row>
    <row r="48" spans="1:9" ht="69.95" customHeight="1" thickBot="1" x14ac:dyDescent="0.75">
      <c r="A48" s="243" t="s">
        <v>48</v>
      </c>
      <c r="B48" s="242">
        <v>200</v>
      </c>
      <c r="C48" s="140" t="s">
        <v>413</v>
      </c>
      <c r="D48" s="141">
        <v>9</v>
      </c>
      <c r="E48" s="141">
        <v>9</v>
      </c>
      <c r="F48" s="141">
        <v>0.2</v>
      </c>
      <c r="G48" s="141"/>
      <c r="H48" s="141">
        <v>4.32</v>
      </c>
      <c r="I48" s="141">
        <v>17.91</v>
      </c>
    </row>
    <row r="49" spans="1:9" ht="69.95" customHeight="1" thickBot="1" x14ac:dyDescent="0.75">
      <c r="A49" s="243"/>
      <c r="B49" s="242"/>
      <c r="C49" s="140" t="s">
        <v>14</v>
      </c>
      <c r="D49" s="180">
        <v>12</v>
      </c>
      <c r="E49" s="180">
        <v>12</v>
      </c>
      <c r="F49" s="180"/>
      <c r="G49" s="180"/>
      <c r="H49" s="180">
        <v>11.4</v>
      </c>
      <c r="I49" s="180">
        <v>46.8</v>
      </c>
    </row>
    <row r="50" spans="1:9" ht="69.95" customHeight="1" thickBot="1" x14ac:dyDescent="0.75">
      <c r="A50" s="237"/>
      <c r="B50" s="237"/>
      <c r="C50" s="237"/>
      <c r="D50" s="237"/>
      <c r="E50" s="237"/>
      <c r="F50" s="143">
        <f>SUM(F48:F49)</f>
        <v>0.2</v>
      </c>
      <c r="G50" s="143">
        <f>SUM(G48:G49)</f>
        <v>0</v>
      </c>
      <c r="H50" s="143">
        <f>SUM(H48:H49)</f>
        <v>15.72</v>
      </c>
      <c r="I50" s="143">
        <f>SUM(I48:I49)</f>
        <v>64.709999999999994</v>
      </c>
    </row>
    <row r="51" spans="1:9" ht="69.95" customHeight="1" thickBot="1" x14ac:dyDescent="0.75">
      <c r="A51" s="144" t="s">
        <v>49</v>
      </c>
      <c r="B51" s="137">
        <v>35</v>
      </c>
      <c r="C51" s="140" t="s">
        <v>26</v>
      </c>
      <c r="D51" s="141">
        <v>35</v>
      </c>
      <c r="E51" s="141">
        <v>35</v>
      </c>
      <c r="F51" s="141">
        <v>1.82</v>
      </c>
      <c r="G51" s="141">
        <v>0.42</v>
      </c>
      <c r="H51" s="141">
        <v>15.48</v>
      </c>
      <c r="I51" s="141">
        <v>74.900000000000006</v>
      </c>
    </row>
    <row r="52" spans="1:9" ht="69.95" customHeight="1" thickBot="1" x14ac:dyDescent="0.75">
      <c r="A52" s="233" t="s">
        <v>30</v>
      </c>
      <c r="B52" s="233"/>
      <c r="C52" s="233"/>
      <c r="D52" s="233"/>
      <c r="E52" s="233"/>
      <c r="F52" s="143">
        <f>F32+F39+F47+F50+F51</f>
        <v>26.26</v>
      </c>
      <c r="G52" s="143">
        <f>G32+G39+G47+G50+G51</f>
        <v>23.1</v>
      </c>
      <c r="H52" s="143">
        <f>H32+H39+H47+H50+H51</f>
        <v>75.33</v>
      </c>
      <c r="I52" s="143">
        <f>I32+I39+I47+I50+I51</f>
        <v>630.14</v>
      </c>
    </row>
    <row r="53" spans="1:9" ht="69.95" customHeight="1" thickBot="1" x14ac:dyDescent="0.75">
      <c r="A53" s="233" t="s">
        <v>27</v>
      </c>
      <c r="B53" s="233"/>
      <c r="C53" s="233"/>
      <c r="D53" s="233"/>
      <c r="E53" s="233"/>
      <c r="F53" s="233"/>
      <c r="G53" s="233"/>
      <c r="H53" s="233"/>
      <c r="I53" s="233"/>
    </row>
    <row r="54" spans="1:9" ht="69.95" customHeight="1" thickBot="1" x14ac:dyDescent="0.75">
      <c r="A54" s="290" t="s">
        <v>376</v>
      </c>
      <c r="B54" s="280">
        <v>200</v>
      </c>
      <c r="C54" s="150" t="s">
        <v>401</v>
      </c>
      <c r="D54" s="141">
        <v>50</v>
      </c>
      <c r="E54" s="141">
        <v>50</v>
      </c>
      <c r="F54" s="141">
        <v>9.65</v>
      </c>
      <c r="G54" s="141">
        <v>1.1000000000000001</v>
      </c>
      <c r="H54" s="141">
        <v>9.9</v>
      </c>
      <c r="I54" s="141">
        <v>150.5</v>
      </c>
    </row>
    <row r="55" spans="1:9" ht="69.95" customHeight="1" thickBot="1" x14ac:dyDescent="0.75">
      <c r="A55" s="312"/>
      <c r="B55" s="286"/>
      <c r="C55" s="151" t="s">
        <v>149</v>
      </c>
      <c r="D55" s="141">
        <v>4</v>
      </c>
      <c r="E55" s="141">
        <v>4</v>
      </c>
      <c r="F55" s="141">
        <v>0.01</v>
      </c>
      <c r="G55" s="141">
        <v>3.14</v>
      </c>
      <c r="H55" s="141">
        <v>0.02</v>
      </c>
      <c r="I55" s="141">
        <v>29.36</v>
      </c>
    </row>
    <row r="56" spans="1:9" ht="69.95" customHeight="1" thickBot="1" x14ac:dyDescent="0.75">
      <c r="A56" s="312"/>
      <c r="B56" s="286"/>
      <c r="C56" s="151" t="s">
        <v>158</v>
      </c>
      <c r="D56" s="141">
        <v>15</v>
      </c>
      <c r="E56" s="141">
        <v>12</v>
      </c>
      <c r="F56" s="141">
        <v>0.17</v>
      </c>
      <c r="G56" s="141"/>
      <c r="H56" s="141">
        <v>1.1000000000000001</v>
      </c>
      <c r="I56" s="141">
        <v>4.95</v>
      </c>
    </row>
    <row r="57" spans="1:9" ht="69.95" customHeight="1" thickBot="1" x14ac:dyDescent="0.75">
      <c r="A57" s="312"/>
      <c r="B57" s="286"/>
      <c r="C57" s="151" t="s">
        <v>173</v>
      </c>
      <c r="D57" s="141">
        <v>20</v>
      </c>
      <c r="E57" s="141">
        <v>16</v>
      </c>
      <c r="F57" s="141">
        <v>0.04</v>
      </c>
      <c r="G57" s="141"/>
      <c r="H57" s="141">
        <v>1.1599999999999999</v>
      </c>
      <c r="I57" s="141">
        <v>5.4</v>
      </c>
    </row>
    <row r="58" spans="1:9" ht="69.95" customHeight="1" thickBot="1" x14ac:dyDescent="0.75">
      <c r="A58" s="237"/>
      <c r="B58" s="237"/>
      <c r="C58" s="237"/>
      <c r="D58" s="237"/>
      <c r="E58" s="237"/>
      <c r="F58" s="143">
        <f>SUM(F54:F57)</f>
        <v>9.8699999999999992</v>
      </c>
      <c r="G58" s="143">
        <f>SUM(G54:G57)</f>
        <v>4.24</v>
      </c>
      <c r="H58" s="143">
        <f>SUM(H54:H57)</f>
        <v>12.18</v>
      </c>
      <c r="I58" s="143">
        <f>SUM(I54:I57)</f>
        <v>190.21</v>
      </c>
    </row>
    <row r="59" spans="1:9" ht="69.95" customHeight="1" thickBot="1" x14ac:dyDescent="0.75">
      <c r="A59" s="277" t="s">
        <v>102</v>
      </c>
      <c r="B59" s="280">
        <v>200</v>
      </c>
      <c r="C59" s="147" t="s">
        <v>145</v>
      </c>
      <c r="D59" s="141">
        <v>1</v>
      </c>
      <c r="E59" s="141">
        <v>1</v>
      </c>
      <c r="F59" s="141">
        <v>0.04</v>
      </c>
      <c r="G59" s="141"/>
      <c r="H59" s="141">
        <v>0.65</v>
      </c>
      <c r="I59" s="141">
        <v>2.94</v>
      </c>
    </row>
    <row r="60" spans="1:9" ht="69.95" customHeight="1" thickBot="1" x14ac:dyDescent="0.75">
      <c r="A60" s="278"/>
      <c r="B60" s="278"/>
      <c r="C60" s="147" t="s">
        <v>140</v>
      </c>
      <c r="D60" s="141">
        <v>10</v>
      </c>
      <c r="E60" s="141">
        <v>10</v>
      </c>
      <c r="F60" s="141"/>
      <c r="G60" s="141"/>
      <c r="H60" s="141">
        <v>9.5500000000000007</v>
      </c>
      <c r="I60" s="141">
        <v>39</v>
      </c>
    </row>
    <row r="61" spans="1:9" ht="69.95" customHeight="1" thickBot="1" x14ac:dyDescent="0.75">
      <c r="A61" s="279"/>
      <c r="B61" s="279"/>
      <c r="C61" s="147" t="s">
        <v>137</v>
      </c>
      <c r="D61" s="141">
        <v>50</v>
      </c>
      <c r="E61" s="141">
        <v>50</v>
      </c>
      <c r="F61" s="141">
        <v>1.4</v>
      </c>
      <c r="G61" s="141">
        <v>1.6</v>
      </c>
      <c r="H61" s="141">
        <v>2.35</v>
      </c>
      <c r="I61" s="141">
        <v>29.5</v>
      </c>
    </row>
    <row r="62" spans="1:9" ht="69.95" customHeight="1" thickBot="1" x14ac:dyDescent="0.75">
      <c r="A62" s="237"/>
      <c r="B62" s="237"/>
      <c r="C62" s="237"/>
      <c r="D62" s="237"/>
      <c r="E62" s="237"/>
      <c r="F62" s="143">
        <f>F59+F60</f>
        <v>0.04</v>
      </c>
      <c r="G62" s="143">
        <f>G59+G60</f>
        <v>0</v>
      </c>
      <c r="H62" s="143">
        <f>H59+H60+H61</f>
        <v>12.55</v>
      </c>
      <c r="I62" s="143">
        <f>I59+I60+I61</f>
        <v>71.44</v>
      </c>
    </row>
    <row r="63" spans="1:9" ht="69.95" customHeight="1" thickBot="1" x14ac:dyDescent="0.75">
      <c r="A63" s="160" t="s">
        <v>88</v>
      </c>
      <c r="B63" s="143">
        <v>15</v>
      </c>
      <c r="C63" s="159" t="s">
        <v>88</v>
      </c>
      <c r="D63" s="141">
        <v>15</v>
      </c>
      <c r="E63" s="141">
        <v>15</v>
      </c>
      <c r="F63" s="141">
        <v>0.91</v>
      </c>
      <c r="G63" s="141">
        <v>4.63</v>
      </c>
      <c r="H63" s="141">
        <v>8.67</v>
      </c>
      <c r="I63" s="141">
        <v>79.349999999999994</v>
      </c>
    </row>
    <row r="64" spans="1:9" ht="69.95" customHeight="1" thickBot="1" x14ac:dyDescent="0.95">
      <c r="A64" s="255"/>
      <c r="B64" s="253"/>
      <c r="C64" s="253"/>
      <c r="D64" s="253"/>
      <c r="E64" s="253"/>
      <c r="F64" s="253"/>
      <c r="G64" s="253"/>
      <c r="H64" s="253"/>
      <c r="I64" s="254"/>
    </row>
    <row r="65" spans="1:9" ht="69.95" customHeight="1" thickBot="1" x14ac:dyDescent="0.75">
      <c r="A65" s="160" t="s">
        <v>51</v>
      </c>
      <c r="B65" s="143">
        <v>30</v>
      </c>
      <c r="C65" s="159" t="s">
        <v>51</v>
      </c>
      <c r="D65" s="148">
        <v>30</v>
      </c>
      <c r="E65" s="148">
        <v>30</v>
      </c>
      <c r="F65" s="148">
        <v>2.13</v>
      </c>
      <c r="G65" s="148">
        <v>0.33</v>
      </c>
      <c r="H65" s="148">
        <v>13.9</v>
      </c>
      <c r="I65" s="148">
        <v>68.7</v>
      </c>
    </row>
    <row r="66" spans="1:9" ht="69.95" customHeight="1" thickBot="1" x14ac:dyDescent="0.75">
      <c r="A66" s="233" t="s">
        <v>32</v>
      </c>
      <c r="B66" s="233"/>
      <c r="C66" s="233"/>
      <c r="D66" s="233"/>
      <c r="E66" s="233"/>
      <c r="F66" s="143">
        <f>F58+F62+F63+F65</f>
        <v>12.95</v>
      </c>
      <c r="G66" s="143">
        <f t="shared" ref="G66:I66" si="1">G58+G62+G63+G65</f>
        <v>9.2000000000000011</v>
      </c>
      <c r="H66" s="143">
        <f t="shared" si="1"/>
        <v>47.3</v>
      </c>
      <c r="I66" s="143">
        <f t="shared" si="1"/>
        <v>409.7</v>
      </c>
    </row>
    <row r="67" spans="1:9" ht="69.95" customHeight="1" thickBot="1" x14ac:dyDescent="0.75">
      <c r="A67" s="233" t="s">
        <v>33</v>
      </c>
      <c r="B67" s="233"/>
      <c r="C67" s="233"/>
      <c r="D67" s="233"/>
      <c r="E67" s="233"/>
      <c r="F67" s="143">
        <f>F23+F25+F52+F66</f>
        <v>50.69</v>
      </c>
      <c r="G67" s="143">
        <f>G23+G25+G52+G66</f>
        <v>48.52000000000001</v>
      </c>
      <c r="H67" s="146">
        <f>H23+H25+H52+H66</f>
        <v>199.7</v>
      </c>
      <c r="I67" s="146">
        <f>I23+I25+I52+I66</f>
        <v>1549.71</v>
      </c>
    </row>
    <row r="68" spans="1:9" ht="25.5" x14ac:dyDescent="0.3">
      <c r="A68" s="20"/>
      <c r="B68" s="20"/>
      <c r="C68" s="41"/>
      <c r="D68" s="22"/>
      <c r="E68" s="22"/>
      <c r="F68" s="22"/>
      <c r="G68" s="22"/>
      <c r="H68" s="22"/>
      <c r="I68" s="22"/>
    </row>
    <row r="69" spans="1:9" ht="26.25" x14ac:dyDescent="0.4">
      <c r="A69" s="7"/>
      <c r="B69" s="7"/>
      <c r="C69" s="8"/>
      <c r="D69" s="9"/>
      <c r="E69" s="9"/>
      <c r="F69" s="9"/>
      <c r="G69" s="9"/>
      <c r="H69" s="9"/>
      <c r="I69" s="9"/>
    </row>
  </sheetData>
  <mergeCells count="37">
    <mergeCell ref="A40:A46"/>
    <mergeCell ref="B40:B46"/>
    <mergeCell ref="A18:E18"/>
    <mergeCell ref="A5:I5"/>
    <mergeCell ref="A7:I7"/>
    <mergeCell ref="A8:A13"/>
    <mergeCell ref="B8:B13"/>
    <mergeCell ref="A14:E14"/>
    <mergeCell ref="B15:B17"/>
    <mergeCell ref="A15:A17"/>
    <mergeCell ref="A39:E39"/>
    <mergeCell ref="A22:E22"/>
    <mergeCell ref="A23:E23"/>
    <mergeCell ref="A24:I24"/>
    <mergeCell ref="A26:I26"/>
    <mergeCell ref="A27:A31"/>
    <mergeCell ref="B27:B31"/>
    <mergeCell ref="A32:E32"/>
    <mergeCell ref="A33:A38"/>
    <mergeCell ref="B33:B38"/>
    <mergeCell ref="B19:B21"/>
    <mergeCell ref="A19:A21"/>
    <mergeCell ref="A58:E58"/>
    <mergeCell ref="A47:E47"/>
    <mergeCell ref="A48:A49"/>
    <mergeCell ref="B48:B49"/>
    <mergeCell ref="A50:E50"/>
    <mergeCell ref="A52:E52"/>
    <mergeCell ref="A53:I53"/>
    <mergeCell ref="A54:A57"/>
    <mergeCell ref="B54:B57"/>
    <mergeCell ref="A59:A61"/>
    <mergeCell ref="B59:B61"/>
    <mergeCell ref="A62:E62"/>
    <mergeCell ref="A66:E66"/>
    <mergeCell ref="A67:E67"/>
    <mergeCell ref="A64:I64"/>
  </mergeCells>
  <pageMargins left="0.7" right="0.7" top="0.75" bottom="0.75" header="0.3" footer="0.3"/>
  <pageSetup paperSize="9" scale="15"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69"/>
  <sheetViews>
    <sheetView view="pageBreakPreview" zoomScale="33" zoomScaleNormal="100" zoomScaleSheetLayoutView="33" workbookViewId="0">
      <selection activeCell="C12" sqref="C12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61.5" x14ac:dyDescent="0.7">
      <c r="A3" s="156"/>
      <c r="B3" s="132"/>
      <c r="C3" s="132" t="s">
        <v>326</v>
      </c>
      <c r="D3" s="133"/>
      <c r="E3" s="133"/>
      <c r="F3" s="133"/>
      <c r="G3" s="133"/>
      <c r="H3" s="133"/>
      <c r="I3" s="157" t="s">
        <v>317</v>
      </c>
    </row>
    <row r="4" spans="1:9" ht="62.25" thickBot="1" x14ac:dyDescent="0.75">
      <c r="A4" s="156"/>
      <c r="B4" s="132"/>
      <c r="C4" s="136" t="s">
        <v>352</v>
      </c>
      <c r="D4" s="136"/>
      <c r="E4" s="133"/>
      <c r="F4" s="133"/>
      <c r="G4" s="133"/>
      <c r="H4" s="133" t="s">
        <v>408</v>
      </c>
      <c r="I4" s="133"/>
    </row>
    <row r="5" spans="1:9" ht="120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s="74" customFormat="1" ht="69.95" customHeight="1" thickBot="1" x14ac:dyDescent="0.9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s="74" customFormat="1" ht="69.95" customHeight="1" thickBot="1" x14ac:dyDescent="0.95">
      <c r="A7" s="144" t="s">
        <v>10</v>
      </c>
      <c r="B7" s="138">
        <v>90</v>
      </c>
      <c r="C7" s="140" t="s">
        <v>10</v>
      </c>
      <c r="D7" s="148">
        <v>90</v>
      </c>
      <c r="E7" s="148">
        <v>90</v>
      </c>
      <c r="F7" s="148">
        <v>0.64</v>
      </c>
      <c r="G7" s="148"/>
      <c r="H7" s="148">
        <v>10.52</v>
      </c>
      <c r="I7" s="148">
        <v>61.42</v>
      </c>
    </row>
    <row r="8" spans="1:9" s="74" customFormat="1" ht="69.95" customHeight="1" thickBot="1" x14ac:dyDescent="0.95">
      <c r="A8" s="237"/>
      <c r="B8" s="237"/>
      <c r="C8" s="237"/>
      <c r="D8" s="237"/>
      <c r="E8" s="237"/>
      <c r="F8" s="237"/>
      <c r="G8" s="237"/>
      <c r="H8" s="237"/>
      <c r="I8" s="237"/>
    </row>
    <row r="9" spans="1:9" s="74" customFormat="1" ht="69.95" customHeight="1" thickBot="1" x14ac:dyDescent="0.95">
      <c r="A9" s="277" t="s">
        <v>79</v>
      </c>
      <c r="B9" s="280">
        <v>150</v>
      </c>
      <c r="C9" s="150" t="s">
        <v>212</v>
      </c>
      <c r="D9" s="158">
        <v>15</v>
      </c>
      <c r="E9" s="158">
        <v>15</v>
      </c>
      <c r="F9" s="158">
        <v>1.42</v>
      </c>
      <c r="G9" s="158">
        <v>0.1</v>
      </c>
      <c r="H9" s="158">
        <v>10.51</v>
      </c>
      <c r="I9" s="158">
        <v>49.95</v>
      </c>
    </row>
    <row r="10" spans="1:9" s="74" customFormat="1" ht="69.95" customHeight="1" thickBot="1" x14ac:dyDescent="0.95">
      <c r="A10" s="278"/>
      <c r="B10" s="278"/>
      <c r="C10" s="151" t="s">
        <v>148</v>
      </c>
      <c r="D10" s="152">
        <v>100</v>
      </c>
      <c r="E10" s="152">
        <v>100</v>
      </c>
      <c r="F10" s="152">
        <v>2.8</v>
      </c>
      <c r="G10" s="152">
        <v>3.2</v>
      </c>
      <c r="H10" s="152">
        <v>4.7</v>
      </c>
      <c r="I10" s="152">
        <v>58</v>
      </c>
    </row>
    <row r="11" spans="1:9" s="74" customFormat="1" ht="69.95" customHeight="1" thickBot="1" x14ac:dyDescent="0.95">
      <c r="A11" s="278"/>
      <c r="B11" s="278"/>
      <c r="C11" s="151" t="s">
        <v>150</v>
      </c>
      <c r="D11" s="141">
        <v>3</v>
      </c>
      <c r="E11" s="141">
        <v>3</v>
      </c>
      <c r="F11" s="141"/>
      <c r="G11" s="141"/>
      <c r="H11" s="141">
        <v>2.86</v>
      </c>
      <c r="I11" s="141">
        <v>11.7</v>
      </c>
    </row>
    <row r="12" spans="1:9" s="74" customFormat="1" ht="69.95" customHeight="1" thickBot="1" x14ac:dyDescent="0.95">
      <c r="A12" s="279"/>
      <c r="B12" s="279"/>
      <c r="C12" s="151" t="s">
        <v>149</v>
      </c>
      <c r="D12" s="141">
        <v>4</v>
      </c>
      <c r="E12" s="141">
        <v>4</v>
      </c>
      <c r="F12" s="141">
        <v>0.01</v>
      </c>
      <c r="G12" s="141">
        <v>3.14</v>
      </c>
      <c r="H12" s="141">
        <v>0.02</v>
      </c>
      <c r="I12" s="141">
        <v>29.36</v>
      </c>
    </row>
    <row r="13" spans="1:9" s="74" customFormat="1" ht="69.95" customHeight="1" thickBot="1" x14ac:dyDescent="0.95">
      <c r="A13" s="237"/>
      <c r="B13" s="237"/>
      <c r="C13" s="237"/>
      <c r="D13" s="237"/>
      <c r="E13" s="237"/>
      <c r="F13" s="143">
        <f>SUM(F9:F12)</f>
        <v>4.2299999999999995</v>
      </c>
      <c r="G13" s="143">
        <f>SUM(G9:G12)</f>
        <v>6.44</v>
      </c>
      <c r="H13" s="143">
        <f>SUM(H9:H12)</f>
        <v>18.09</v>
      </c>
      <c r="I13" s="143">
        <f>I9+I10+I11+I12</f>
        <v>149.01</v>
      </c>
    </row>
    <row r="14" spans="1:9" s="74" customFormat="1" ht="69.95" customHeight="1" thickBot="1" x14ac:dyDescent="0.95">
      <c r="A14" s="238" t="s">
        <v>382</v>
      </c>
      <c r="B14" s="240" t="s">
        <v>452</v>
      </c>
      <c r="C14" s="147" t="s">
        <v>51</v>
      </c>
      <c r="D14" s="148">
        <v>25</v>
      </c>
      <c r="E14" s="148">
        <v>25</v>
      </c>
      <c r="F14" s="148">
        <v>1.77</v>
      </c>
      <c r="G14" s="148">
        <v>0.27</v>
      </c>
      <c r="H14" s="148">
        <v>11.6</v>
      </c>
      <c r="I14" s="148">
        <v>57.25</v>
      </c>
    </row>
    <row r="15" spans="1:9" s="74" customFormat="1" ht="69.95" customHeight="1" thickBot="1" x14ac:dyDescent="0.95">
      <c r="A15" s="238"/>
      <c r="B15" s="240"/>
      <c r="C15" s="147" t="s">
        <v>383</v>
      </c>
      <c r="D15" s="148">
        <v>5</v>
      </c>
      <c r="E15" s="148">
        <v>5</v>
      </c>
      <c r="F15" s="148">
        <v>1.3</v>
      </c>
      <c r="G15" s="148">
        <v>1.35</v>
      </c>
      <c r="H15" s="148"/>
      <c r="I15" s="148">
        <v>17.350000000000001</v>
      </c>
    </row>
    <row r="16" spans="1:9" s="74" customFormat="1" ht="69.95" customHeight="1" thickBot="1" x14ac:dyDescent="0.95">
      <c r="A16" s="239"/>
      <c r="B16" s="233"/>
      <c r="C16" s="147" t="s">
        <v>149</v>
      </c>
      <c r="D16" s="141">
        <v>6</v>
      </c>
      <c r="E16" s="141">
        <v>6</v>
      </c>
      <c r="F16" s="141">
        <v>0.02</v>
      </c>
      <c r="G16" s="141">
        <v>4.71</v>
      </c>
      <c r="H16" s="141">
        <v>0.03</v>
      </c>
      <c r="I16" s="141">
        <v>44.04</v>
      </c>
    </row>
    <row r="17" spans="1:10" s="74" customFormat="1" ht="69.95" customHeight="1" thickBot="1" x14ac:dyDescent="0.95">
      <c r="A17" s="237"/>
      <c r="B17" s="237"/>
      <c r="C17" s="237"/>
      <c r="D17" s="237"/>
      <c r="E17" s="237"/>
      <c r="F17" s="143">
        <f>SUM(F14:F16)</f>
        <v>3.0900000000000003</v>
      </c>
      <c r="G17" s="143">
        <f>SUM(G14:G16)</f>
        <v>6.33</v>
      </c>
      <c r="H17" s="143">
        <f>SUM(H14:H16)</f>
        <v>11.629999999999999</v>
      </c>
      <c r="I17" s="143">
        <f>SUM(I14:I16)</f>
        <v>118.63999999999999</v>
      </c>
    </row>
    <row r="18" spans="1:10" s="74" customFormat="1" ht="69.95" customHeight="1" thickBot="1" x14ac:dyDescent="0.95">
      <c r="A18" s="277" t="s">
        <v>152</v>
      </c>
      <c r="B18" s="280">
        <v>150</v>
      </c>
      <c r="C18" s="150" t="s">
        <v>152</v>
      </c>
      <c r="D18" s="141">
        <v>1</v>
      </c>
      <c r="E18" s="141">
        <v>1</v>
      </c>
      <c r="F18" s="141"/>
      <c r="G18" s="141"/>
      <c r="H18" s="141">
        <v>0.64</v>
      </c>
      <c r="I18" s="141">
        <v>2.94</v>
      </c>
    </row>
    <row r="19" spans="1:10" s="74" customFormat="1" ht="69.95" customHeight="1" thickBot="1" x14ac:dyDescent="0.95">
      <c r="A19" s="278"/>
      <c r="B19" s="278"/>
      <c r="C19" s="151" t="s">
        <v>148</v>
      </c>
      <c r="D19" s="152">
        <v>100</v>
      </c>
      <c r="E19" s="152">
        <v>100</v>
      </c>
      <c r="F19" s="152">
        <v>2.8</v>
      </c>
      <c r="G19" s="152">
        <v>3.2</v>
      </c>
      <c r="H19" s="152">
        <v>4.7</v>
      </c>
      <c r="I19" s="152">
        <v>59</v>
      </c>
    </row>
    <row r="20" spans="1:10" s="74" customFormat="1" ht="69.95" customHeight="1" thickBot="1" x14ac:dyDescent="0.95">
      <c r="A20" s="279"/>
      <c r="B20" s="279"/>
      <c r="C20" s="151" t="s">
        <v>140</v>
      </c>
      <c r="D20" s="152">
        <v>10</v>
      </c>
      <c r="E20" s="152">
        <v>10</v>
      </c>
      <c r="F20" s="152"/>
      <c r="G20" s="152"/>
      <c r="H20" s="152">
        <v>9.5500000000000007</v>
      </c>
      <c r="I20" s="152">
        <v>39</v>
      </c>
    </row>
    <row r="21" spans="1:10" s="74" customFormat="1" ht="69.95" customHeight="1" thickBot="1" x14ac:dyDescent="0.95">
      <c r="A21" s="237"/>
      <c r="B21" s="237"/>
      <c r="C21" s="237"/>
      <c r="D21" s="237"/>
      <c r="E21" s="237"/>
      <c r="F21" s="143">
        <f>SUM(F18:F20)</f>
        <v>2.8</v>
      </c>
      <c r="G21" s="143">
        <f>SUM(G18:G20)</f>
        <v>3.2</v>
      </c>
      <c r="H21" s="143">
        <f>SUM(H18:H20)</f>
        <v>14.89</v>
      </c>
      <c r="I21" s="143">
        <f>SUM(I18:I20)</f>
        <v>100.94</v>
      </c>
    </row>
    <row r="22" spans="1:10" s="74" customFormat="1" ht="69.95" customHeight="1" thickBot="1" x14ac:dyDescent="0.95">
      <c r="A22" s="233" t="s">
        <v>31</v>
      </c>
      <c r="B22" s="233"/>
      <c r="C22" s="233"/>
      <c r="D22" s="233"/>
      <c r="E22" s="233"/>
      <c r="F22" s="143">
        <f>F7+F13+F17+F21</f>
        <v>10.759999999999998</v>
      </c>
      <c r="G22" s="143">
        <f>G7+G13+G17+G21</f>
        <v>15.969999999999999</v>
      </c>
      <c r="H22" s="143">
        <f>H7+H13+H17+H21</f>
        <v>55.129999999999995</v>
      </c>
      <c r="I22" s="143">
        <f>I7+I13+I17+I21</f>
        <v>430.01</v>
      </c>
    </row>
    <row r="23" spans="1:10" s="74" customFormat="1" ht="69.95" customHeight="1" thickBot="1" x14ac:dyDescent="0.95">
      <c r="A23" s="289" t="s">
        <v>15</v>
      </c>
      <c r="B23" s="289"/>
      <c r="C23" s="289"/>
      <c r="D23" s="289"/>
      <c r="E23" s="289"/>
      <c r="F23" s="289"/>
      <c r="G23" s="289"/>
      <c r="H23" s="289"/>
      <c r="I23" s="289"/>
    </row>
    <row r="24" spans="1:10" s="74" customFormat="1" ht="69.95" customHeight="1" thickBot="1" x14ac:dyDescent="0.95">
      <c r="A24" s="162" t="s">
        <v>153</v>
      </c>
      <c r="B24" s="166">
        <v>125</v>
      </c>
      <c r="C24" s="150" t="s">
        <v>153</v>
      </c>
      <c r="D24" s="158">
        <v>125</v>
      </c>
      <c r="E24" s="158">
        <v>125</v>
      </c>
      <c r="F24" s="158"/>
      <c r="G24" s="158"/>
      <c r="H24" s="158">
        <v>8.75</v>
      </c>
      <c r="I24" s="158">
        <v>35</v>
      </c>
    </row>
    <row r="25" spans="1:10" s="74" customFormat="1" ht="69.95" customHeight="1" thickBot="1" x14ac:dyDescent="0.95">
      <c r="A25" s="233" t="s">
        <v>17</v>
      </c>
      <c r="B25" s="233"/>
      <c r="C25" s="233"/>
      <c r="D25" s="233"/>
      <c r="E25" s="233"/>
      <c r="F25" s="233"/>
      <c r="G25" s="233"/>
      <c r="H25" s="233"/>
      <c r="I25" s="233"/>
    </row>
    <row r="26" spans="1:10" s="74" customFormat="1" ht="69.95" customHeight="1" thickBot="1" x14ac:dyDescent="0.95">
      <c r="A26" s="277" t="s">
        <v>240</v>
      </c>
      <c r="B26" s="280">
        <v>30</v>
      </c>
      <c r="C26" s="150" t="s">
        <v>241</v>
      </c>
      <c r="D26" s="158">
        <v>15</v>
      </c>
      <c r="E26" s="158">
        <v>14</v>
      </c>
      <c r="F26" s="158">
        <v>0.11</v>
      </c>
      <c r="G26" s="158">
        <v>0.02</v>
      </c>
      <c r="H26" s="158">
        <v>0.35</v>
      </c>
      <c r="I26" s="158">
        <v>1.9</v>
      </c>
      <c r="J26" s="184"/>
    </row>
    <row r="27" spans="1:10" s="74" customFormat="1" ht="69.95" customHeight="1" thickBot="1" x14ac:dyDescent="0.95">
      <c r="A27" s="281"/>
      <c r="B27" s="281"/>
      <c r="C27" s="151" t="s">
        <v>227</v>
      </c>
      <c r="D27" s="152">
        <v>15</v>
      </c>
      <c r="E27" s="152">
        <v>14</v>
      </c>
      <c r="F27" s="152">
        <v>0.15</v>
      </c>
      <c r="G27" s="152">
        <v>0.03</v>
      </c>
      <c r="H27" s="152">
        <v>0.52</v>
      </c>
      <c r="I27" s="152">
        <v>3.1</v>
      </c>
    </row>
    <row r="28" spans="1:10" s="74" customFormat="1" ht="69.95" customHeight="1" thickBot="1" x14ac:dyDescent="0.95">
      <c r="A28" s="281"/>
      <c r="B28" s="281"/>
      <c r="C28" s="151" t="s">
        <v>158</v>
      </c>
      <c r="D28" s="152">
        <v>10</v>
      </c>
      <c r="E28" s="152">
        <v>8</v>
      </c>
      <c r="F28" s="152">
        <v>0.11</v>
      </c>
      <c r="G28" s="152"/>
      <c r="H28" s="152">
        <v>0.73</v>
      </c>
      <c r="I28" s="152">
        <v>3.3</v>
      </c>
    </row>
    <row r="29" spans="1:10" s="74" customFormat="1" ht="69.95" customHeight="1" thickBot="1" x14ac:dyDescent="0.95">
      <c r="A29" s="282"/>
      <c r="B29" s="282"/>
      <c r="C29" s="151" t="s">
        <v>242</v>
      </c>
      <c r="D29" s="152">
        <v>3</v>
      </c>
      <c r="E29" s="152">
        <v>3</v>
      </c>
      <c r="F29" s="152"/>
      <c r="G29" s="152">
        <v>2.81</v>
      </c>
      <c r="H29" s="152"/>
      <c r="I29" s="152">
        <v>26.19</v>
      </c>
    </row>
    <row r="30" spans="1:10" s="74" customFormat="1" ht="69.95" customHeight="1" thickBot="1" x14ac:dyDescent="0.95">
      <c r="A30" s="237"/>
      <c r="B30" s="237"/>
      <c r="C30" s="237"/>
      <c r="D30" s="237"/>
      <c r="E30" s="237"/>
      <c r="F30" s="143">
        <f>SUM(F26:F29)</f>
        <v>0.37</v>
      </c>
      <c r="G30" s="143">
        <f>SUM(G26:G29)</f>
        <v>2.86</v>
      </c>
      <c r="H30" s="143">
        <f>SUM(H26:H29)</f>
        <v>1.6</v>
      </c>
      <c r="I30" s="143">
        <f>I26+I27+I28+I29</f>
        <v>34.49</v>
      </c>
    </row>
    <row r="31" spans="1:10" s="74" customFormat="1" ht="69.95" customHeight="1" thickBot="1" x14ac:dyDescent="0.95">
      <c r="A31" s="277" t="s">
        <v>435</v>
      </c>
      <c r="B31" s="280">
        <v>150</v>
      </c>
      <c r="C31" s="150" t="s">
        <v>206</v>
      </c>
      <c r="D31" s="158">
        <v>80</v>
      </c>
      <c r="E31" s="158">
        <v>40</v>
      </c>
      <c r="F31" s="158">
        <v>6.4</v>
      </c>
      <c r="G31" s="158">
        <v>0.24</v>
      </c>
      <c r="H31" s="158"/>
      <c r="I31" s="158">
        <v>27.6</v>
      </c>
    </row>
    <row r="32" spans="1:10" s="74" customFormat="1" ht="69.95" customHeight="1" thickBot="1" x14ac:dyDescent="0.95">
      <c r="A32" s="281"/>
      <c r="B32" s="281"/>
      <c r="C32" s="151" t="s">
        <v>171</v>
      </c>
      <c r="D32" s="152">
        <v>80</v>
      </c>
      <c r="E32" s="152">
        <v>56</v>
      </c>
      <c r="F32" s="152">
        <v>1.01</v>
      </c>
      <c r="G32" s="152">
        <v>0.22</v>
      </c>
      <c r="H32" s="152">
        <v>9.1300000000000008</v>
      </c>
      <c r="I32" s="152">
        <v>44.8</v>
      </c>
    </row>
    <row r="33" spans="1:9" s="74" customFormat="1" ht="69.95" customHeight="1" thickBot="1" x14ac:dyDescent="0.95">
      <c r="A33" s="281"/>
      <c r="B33" s="281"/>
      <c r="C33" s="151" t="s">
        <v>158</v>
      </c>
      <c r="D33" s="152">
        <v>10</v>
      </c>
      <c r="E33" s="152">
        <v>8</v>
      </c>
      <c r="F33" s="152">
        <v>0.11</v>
      </c>
      <c r="G33" s="152"/>
      <c r="H33" s="152">
        <v>0.73</v>
      </c>
      <c r="I33" s="152">
        <v>3.3</v>
      </c>
    </row>
    <row r="34" spans="1:9" s="74" customFormat="1" ht="69.95" customHeight="1" thickBot="1" x14ac:dyDescent="0.95">
      <c r="A34" s="281"/>
      <c r="B34" s="281"/>
      <c r="C34" s="151" t="s">
        <v>173</v>
      </c>
      <c r="D34" s="148">
        <v>10</v>
      </c>
      <c r="E34" s="148">
        <v>8</v>
      </c>
      <c r="F34" s="148">
        <v>0.02</v>
      </c>
      <c r="G34" s="148"/>
      <c r="H34" s="148">
        <v>0.57999999999999996</v>
      </c>
      <c r="I34" s="148">
        <v>2.7</v>
      </c>
    </row>
    <row r="35" spans="1:9" s="74" customFormat="1" ht="69.95" customHeight="1" thickBot="1" x14ac:dyDescent="0.95">
      <c r="A35" s="281"/>
      <c r="B35" s="281"/>
      <c r="C35" s="151" t="s">
        <v>156</v>
      </c>
      <c r="D35" s="152">
        <v>5</v>
      </c>
      <c r="E35" s="152">
        <v>5</v>
      </c>
      <c r="F35" s="152">
        <v>0.31</v>
      </c>
      <c r="G35" s="152">
        <v>0.04</v>
      </c>
      <c r="H35" s="152">
        <v>3.56</v>
      </c>
      <c r="I35" s="152">
        <v>16.3</v>
      </c>
    </row>
    <row r="36" spans="1:9" s="74" customFormat="1" ht="69.95" customHeight="1" thickBot="1" x14ac:dyDescent="0.95">
      <c r="A36" s="281"/>
      <c r="B36" s="281"/>
      <c r="C36" s="151" t="s">
        <v>138</v>
      </c>
      <c r="D36" s="152">
        <v>4</v>
      </c>
      <c r="E36" s="152">
        <v>3.48</v>
      </c>
      <c r="F36" s="152">
        <v>0.64</v>
      </c>
      <c r="G36" s="152">
        <v>1.03</v>
      </c>
      <c r="H36" s="152">
        <v>0.01</v>
      </c>
      <c r="I36" s="152">
        <v>11.5</v>
      </c>
    </row>
    <row r="37" spans="1:9" s="74" customFormat="1" ht="69.95" customHeight="1" thickBot="1" x14ac:dyDescent="0.95">
      <c r="A37" s="281"/>
      <c r="B37" s="281"/>
      <c r="C37" s="151" t="s">
        <v>141</v>
      </c>
      <c r="D37" s="148">
        <v>2</v>
      </c>
      <c r="E37" s="148">
        <v>2</v>
      </c>
      <c r="F37" s="148"/>
      <c r="G37" s="148">
        <v>1.88</v>
      </c>
      <c r="H37" s="148"/>
      <c r="I37" s="148">
        <v>17.46</v>
      </c>
    </row>
    <row r="38" spans="1:9" s="74" customFormat="1" ht="69.95" customHeight="1" thickBot="1" x14ac:dyDescent="0.95">
      <c r="A38" s="237"/>
      <c r="B38" s="237"/>
      <c r="C38" s="237"/>
      <c r="D38" s="237"/>
      <c r="E38" s="237"/>
      <c r="F38" s="143">
        <f>SUM(F31:F37)</f>
        <v>8.49</v>
      </c>
      <c r="G38" s="143">
        <f>SUM(G31:G37)</f>
        <v>3.41</v>
      </c>
      <c r="H38" s="143">
        <f>SUM(H31:H37)</f>
        <v>14.010000000000002</v>
      </c>
      <c r="I38" s="143">
        <f>SUM(I31:I37)</f>
        <v>123.66</v>
      </c>
    </row>
    <row r="39" spans="1:9" s="74" customFormat="1" ht="69.95" customHeight="1" thickBot="1" x14ac:dyDescent="0.95">
      <c r="A39" s="277" t="s">
        <v>391</v>
      </c>
      <c r="B39" s="280" t="s">
        <v>399</v>
      </c>
      <c r="C39" s="150" t="s">
        <v>154</v>
      </c>
      <c r="D39" s="158">
        <v>200</v>
      </c>
      <c r="E39" s="158">
        <v>140</v>
      </c>
      <c r="F39" s="158">
        <v>2.52</v>
      </c>
      <c r="G39" s="158">
        <v>0.55000000000000004</v>
      </c>
      <c r="H39" s="158">
        <v>22.82</v>
      </c>
      <c r="I39" s="158">
        <v>112</v>
      </c>
    </row>
    <row r="40" spans="1:9" s="74" customFormat="1" ht="69.95" customHeight="1" thickBot="1" x14ac:dyDescent="0.95">
      <c r="A40" s="281"/>
      <c r="B40" s="281"/>
      <c r="C40" s="151" t="s">
        <v>137</v>
      </c>
      <c r="D40" s="152">
        <v>40</v>
      </c>
      <c r="E40" s="152">
        <v>40</v>
      </c>
      <c r="F40" s="152">
        <v>1.1200000000000001</v>
      </c>
      <c r="G40" s="152">
        <v>1.28</v>
      </c>
      <c r="H40" s="152">
        <v>1.88</v>
      </c>
      <c r="I40" s="152">
        <v>23.6</v>
      </c>
    </row>
    <row r="41" spans="1:9" s="74" customFormat="1" ht="69.95" customHeight="1" thickBot="1" x14ac:dyDescent="0.95">
      <c r="A41" s="281"/>
      <c r="B41" s="281"/>
      <c r="C41" s="151" t="s">
        <v>142</v>
      </c>
      <c r="D41" s="152">
        <v>4</v>
      </c>
      <c r="E41" s="152">
        <v>4</v>
      </c>
      <c r="F41" s="152">
        <v>0.02</v>
      </c>
      <c r="G41" s="152">
        <v>3.14</v>
      </c>
      <c r="H41" s="152">
        <v>0.02</v>
      </c>
      <c r="I41" s="152">
        <v>29.36</v>
      </c>
    </row>
    <row r="42" spans="1:9" s="74" customFormat="1" ht="69.95" customHeight="1" thickBot="1" x14ac:dyDescent="0.95">
      <c r="A42" s="281"/>
      <c r="B42" s="281"/>
      <c r="C42" s="151" t="s">
        <v>155</v>
      </c>
      <c r="D42" s="141">
        <v>63</v>
      </c>
      <c r="E42" s="141">
        <v>63</v>
      </c>
      <c r="F42" s="141">
        <v>12.6</v>
      </c>
      <c r="G42" s="141">
        <v>6.16</v>
      </c>
      <c r="H42" s="141"/>
      <c r="I42" s="141">
        <v>105.84</v>
      </c>
    </row>
    <row r="43" spans="1:9" s="74" customFormat="1" ht="69.95" customHeight="1" thickBot="1" x14ac:dyDescent="0.95">
      <c r="A43" s="281"/>
      <c r="B43" s="281"/>
      <c r="C43" s="151" t="s">
        <v>178</v>
      </c>
      <c r="D43" s="152">
        <v>8</v>
      </c>
      <c r="E43" s="152">
        <v>7</v>
      </c>
      <c r="F43" s="152">
        <v>0.09</v>
      </c>
      <c r="G43" s="152"/>
      <c r="H43" s="152">
        <v>0.64</v>
      </c>
      <c r="I43" s="152">
        <v>2.9</v>
      </c>
    </row>
    <row r="44" spans="1:9" s="74" customFormat="1" ht="69.95" customHeight="1" thickBot="1" x14ac:dyDescent="0.95">
      <c r="A44" s="281"/>
      <c r="B44" s="281"/>
      <c r="C44" s="151" t="s">
        <v>157</v>
      </c>
      <c r="D44" s="152">
        <v>20</v>
      </c>
      <c r="E44" s="152">
        <v>16</v>
      </c>
      <c r="F44" s="152">
        <v>0.05</v>
      </c>
      <c r="G44" s="152">
        <v>0.02</v>
      </c>
      <c r="H44" s="152">
        <v>1.1499999999999999</v>
      </c>
      <c r="I44" s="152">
        <v>5.4</v>
      </c>
    </row>
    <row r="45" spans="1:9" s="74" customFormat="1" ht="69.95" customHeight="1" thickBot="1" x14ac:dyDescent="0.95">
      <c r="A45" s="281"/>
      <c r="B45" s="281"/>
      <c r="C45" s="151" t="s">
        <v>189</v>
      </c>
      <c r="D45" s="152">
        <v>1</v>
      </c>
      <c r="E45" s="152">
        <v>1</v>
      </c>
      <c r="F45" s="152">
        <v>0.05</v>
      </c>
      <c r="G45" s="152"/>
      <c r="H45" s="152">
        <v>0.19</v>
      </c>
      <c r="I45" s="152">
        <v>1</v>
      </c>
    </row>
    <row r="46" spans="1:9" s="74" customFormat="1" ht="69.95" customHeight="1" thickBot="1" x14ac:dyDescent="0.95">
      <c r="A46" s="282"/>
      <c r="B46" s="282"/>
      <c r="C46" s="151" t="s">
        <v>190</v>
      </c>
      <c r="D46" s="152">
        <v>1</v>
      </c>
      <c r="E46" s="152">
        <v>1</v>
      </c>
      <c r="F46" s="152">
        <v>0.09</v>
      </c>
      <c r="G46" s="152">
        <v>0.01</v>
      </c>
      <c r="H46" s="152">
        <v>0.7</v>
      </c>
      <c r="I46" s="152">
        <v>3.17</v>
      </c>
    </row>
    <row r="47" spans="1:9" s="74" customFormat="1" ht="69.95" customHeight="1" thickBot="1" x14ac:dyDescent="0.95">
      <c r="A47" s="237"/>
      <c r="B47" s="237"/>
      <c r="C47" s="237"/>
      <c r="D47" s="237"/>
      <c r="E47" s="237"/>
      <c r="F47" s="143">
        <f>SUM(F39:F46)</f>
        <v>16.54</v>
      </c>
      <c r="G47" s="143">
        <f>SUM(G39:G46)</f>
        <v>11.16</v>
      </c>
      <c r="H47" s="143">
        <f>SUM(H39:H46)</f>
        <v>27.4</v>
      </c>
      <c r="I47" s="143">
        <f>I39+I40+I41+I42+I43+I44+I45+I46</f>
        <v>283.26999999999992</v>
      </c>
    </row>
    <row r="48" spans="1:9" s="74" customFormat="1" ht="69.95" customHeight="1" thickBot="1" x14ac:dyDescent="0.95">
      <c r="A48" s="277" t="s">
        <v>48</v>
      </c>
      <c r="B48" s="280">
        <v>150</v>
      </c>
      <c r="C48" s="140" t="s">
        <v>413</v>
      </c>
      <c r="D48" s="141">
        <v>8</v>
      </c>
      <c r="E48" s="141">
        <v>8</v>
      </c>
      <c r="F48" s="141">
        <v>0.18</v>
      </c>
      <c r="G48" s="141"/>
      <c r="H48" s="141">
        <v>3.84</v>
      </c>
      <c r="I48" s="141">
        <v>15.92</v>
      </c>
    </row>
    <row r="49" spans="1:9" s="74" customFormat="1" ht="69.95" customHeight="1" thickBot="1" x14ac:dyDescent="0.95">
      <c r="A49" s="279"/>
      <c r="B49" s="279"/>
      <c r="C49" s="151" t="s">
        <v>150</v>
      </c>
      <c r="D49" s="152">
        <v>10</v>
      </c>
      <c r="E49" s="152">
        <v>10</v>
      </c>
      <c r="F49" s="152"/>
      <c r="G49" s="152"/>
      <c r="H49" s="152">
        <v>9.5500000000000007</v>
      </c>
      <c r="I49" s="152">
        <v>39</v>
      </c>
    </row>
    <row r="50" spans="1:9" s="74" customFormat="1" ht="69.95" customHeight="1" thickBot="1" x14ac:dyDescent="0.95">
      <c r="A50" s="237"/>
      <c r="B50" s="237"/>
      <c r="C50" s="237"/>
      <c r="D50" s="237"/>
      <c r="E50" s="237"/>
      <c r="F50" s="143">
        <f>SUM(F48:F49)</f>
        <v>0.18</v>
      </c>
      <c r="G50" s="143">
        <f>SUM(G48:G49)</f>
        <v>0</v>
      </c>
      <c r="H50" s="143">
        <f>SUM(H48:H49)</f>
        <v>13.39</v>
      </c>
      <c r="I50" s="143">
        <f>SUM(I48:I49)</f>
        <v>54.92</v>
      </c>
    </row>
    <row r="51" spans="1:9" s="74" customFormat="1" ht="69.95" customHeight="1" thickBot="1" x14ac:dyDescent="0.95">
      <c r="A51" s="144" t="s">
        <v>49</v>
      </c>
      <c r="B51" s="137">
        <v>25</v>
      </c>
      <c r="C51" s="140" t="s">
        <v>26</v>
      </c>
      <c r="D51" s="141">
        <v>25</v>
      </c>
      <c r="E51" s="141">
        <v>25</v>
      </c>
      <c r="F51" s="141">
        <v>1.3</v>
      </c>
      <c r="G51" s="141">
        <v>0.3</v>
      </c>
      <c r="H51" s="141">
        <v>11.07</v>
      </c>
      <c r="I51" s="141">
        <v>53.5</v>
      </c>
    </row>
    <row r="52" spans="1:9" s="74" customFormat="1" ht="69.95" customHeight="1" thickBot="1" x14ac:dyDescent="0.95">
      <c r="A52" s="233" t="s">
        <v>30</v>
      </c>
      <c r="B52" s="233"/>
      <c r="C52" s="233"/>
      <c r="D52" s="233"/>
      <c r="E52" s="233"/>
      <c r="F52" s="143">
        <f>F30+F38+F47+F50+F51</f>
        <v>26.88</v>
      </c>
      <c r="G52" s="143">
        <f>G30+G38+G47+G51</f>
        <v>17.73</v>
      </c>
      <c r="H52" s="143">
        <f>H30+H38+H47+H50+H51</f>
        <v>67.47</v>
      </c>
      <c r="I52" s="143">
        <f>I30+I38+I47+I50+I51</f>
        <v>549.83999999999992</v>
      </c>
    </row>
    <row r="53" spans="1:9" s="74" customFormat="1" ht="69.95" customHeight="1" thickBot="1" x14ac:dyDescent="0.95">
      <c r="A53" s="233" t="s">
        <v>27</v>
      </c>
      <c r="B53" s="233"/>
      <c r="C53" s="233"/>
      <c r="D53" s="233"/>
      <c r="E53" s="233"/>
      <c r="F53" s="233"/>
      <c r="G53" s="233"/>
      <c r="H53" s="233"/>
      <c r="I53" s="233"/>
    </row>
    <row r="54" spans="1:9" s="74" customFormat="1" ht="69.95" customHeight="1" thickBot="1" x14ac:dyDescent="0.95">
      <c r="A54" s="277" t="s">
        <v>135</v>
      </c>
      <c r="B54" s="280">
        <v>50</v>
      </c>
      <c r="C54" s="150" t="s">
        <v>136</v>
      </c>
      <c r="D54" s="158">
        <v>30</v>
      </c>
      <c r="E54" s="158">
        <v>30</v>
      </c>
      <c r="F54" s="158">
        <v>3</v>
      </c>
      <c r="G54" s="158">
        <v>0.4</v>
      </c>
      <c r="H54" s="158">
        <v>21.3</v>
      </c>
      <c r="I54" s="158">
        <v>100.2</v>
      </c>
    </row>
    <row r="55" spans="1:9" s="74" customFormat="1" ht="69.95" customHeight="1" thickBot="1" x14ac:dyDescent="0.95">
      <c r="A55" s="281"/>
      <c r="B55" s="281"/>
      <c r="C55" s="151" t="s">
        <v>138</v>
      </c>
      <c r="D55" s="152">
        <v>4</v>
      </c>
      <c r="E55" s="152">
        <v>3.48</v>
      </c>
      <c r="F55" s="152">
        <v>0.64</v>
      </c>
      <c r="G55" s="152">
        <v>1.03</v>
      </c>
      <c r="H55" s="152">
        <v>0.01</v>
      </c>
      <c r="I55" s="152">
        <v>11.5</v>
      </c>
    </row>
    <row r="56" spans="1:9" s="74" customFormat="1" ht="69.95" customHeight="1" thickBot="1" x14ac:dyDescent="0.95">
      <c r="A56" s="281"/>
      <c r="B56" s="281"/>
      <c r="C56" s="151" t="s">
        <v>137</v>
      </c>
      <c r="D56" s="152">
        <v>30</v>
      </c>
      <c r="E56" s="152">
        <v>30</v>
      </c>
      <c r="F56" s="152">
        <v>0.84</v>
      </c>
      <c r="G56" s="152">
        <v>0.96</v>
      </c>
      <c r="H56" s="152">
        <v>1.42</v>
      </c>
      <c r="I56" s="152">
        <v>17.399999999999999</v>
      </c>
    </row>
    <row r="57" spans="1:9" s="74" customFormat="1" ht="69.95" customHeight="1" thickBot="1" x14ac:dyDescent="0.95">
      <c r="A57" s="281"/>
      <c r="B57" s="281"/>
      <c r="C57" s="151" t="s">
        <v>140</v>
      </c>
      <c r="D57" s="141">
        <v>2</v>
      </c>
      <c r="E57" s="141">
        <v>2</v>
      </c>
      <c r="F57" s="141"/>
      <c r="G57" s="141"/>
      <c r="H57" s="141">
        <v>1.91</v>
      </c>
      <c r="I57" s="141">
        <v>7.8</v>
      </c>
    </row>
    <row r="58" spans="1:9" s="74" customFormat="1" ht="69.95" customHeight="1" thickBot="1" x14ac:dyDescent="0.95">
      <c r="A58" s="281"/>
      <c r="B58" s="281"/>
      <c r="C58" s="151" t="s">
        <v>141</v>
      </c>
      <c r="D58" s="152">
        <v>2</v>
      </c>
      <c r="E58" s="152">
        <v>2</v>
      </c>
      <c r="F58" s="152"/>
      <c r="G58" s="152">
        <v>1.88</v>
      </c>
      <c r="H58" s="152"/>
      <c r="I58" s="152">
        <v>17.46</v>
      </c>
    </row>
    <row r="59" spans="1:9" s="74" customFormat="1" ht="69.95" customHeight="1" thickBot="1" x14ac:dyDescent="0.95">
      <c r="A59" s="281"/>
      <c r="B59" s="281"/>
      <c r="C59" s="151" t="s">
        <v>142</v>
      </c>
      <c r="D59" s="152">
        <v>2</v>
      </c>
      <c r="E59" s="152">
        <v>2</v>
      </c>
      <c r="F59" s="152">
        <v>0.01</v>
      </c>
      <c r="G59" s="152">
        <v>1.57</v>
      </c>
      <c r="H59" s="152">
        <v>0.01</v>
      </c>
      <c r="I59" s="152">
        <v>14.68</v>
      </c>
    </row>
    <row r="60" spans="1:9" s="74" customFormat="1" ht="69.95" customHeight="1" thickBot="1" x14ac:dyDescent="0.95">
      <c r="A60" s="282"/>
      <c r="B60" s="282"/>
      <c r="C60" s="151" t="s">
        <v>143</v>
      </c>
      <c r="D60" s="152">
        <v>2.0000000000000001E-4</v>
      </c>
      <c r="E60" s="152">
        <v>2.0000000000000001E-4</v>
      </c>
      <c r="F60" s="152"/>
      <c r="G60" s="152"/>
      <c r="H60" s="152"/>
      <c r="I60" s="152"/>
    </row>
    <row r="61" spans="1:9" s="74" customFormat="1" ht="69.95" customHeight="1" thickBot="1" x14ac:dyDescent="0.95">
      <c r="A61" s="237"/>
      <c r="B61" s="237"/>
      <c r="C61" s="237"/>
      <c r="D61" s="237"/>
      <c r="E61" s="237"/>
      <c r="F61" s="143">
        <f>SUM(F54:F60)</f>
        <v>4.49</v>
      </c>
      <c r="G61" s="143">
        <f>SUM(G54:G60)</f>
        <v>5.84</v>
      </c>
      <c r="H61" s="143">
        <f>SUM(H54:H60)</f>
        <v>24.650000000000006</v>
      </c>
      <c r="I61" s="143">
        <f>SUM(I54:I60)</f>
        <v>169.04000000000002</v>
      </c>
    </row>
    <row r="62" spans="1:9" s="74" customFormat="1" ht="69.95" customHeight="1" thickBot="1" x14ac:dyDescent="0.95">
      <c r="A62" s="307" t="s">
        <v>61</v>
      </c>
      <c r="B62" s="250">
        <v>150</v>
      </c>
      <c r="C62" s="140" t="s">
        <v>36</v>
      </c>
      <c r="D62" s="141">
        <v>1</v>
      </c>
      <c r="E62" s="141">
        <v>1</v>
      </c>
      <c r="F62" s="141">
        <v>0.04</v>
      </c>
      <c r="G62" s="141"/>
      <c r="H62" s="141">
        <v>0.65</v>
      </c>
      <c r="I62" s="141">
        <v>2.94</v>
      </c>
    </row>
    <row r="63" spans="1:9" s="74" customFormat="1" ht="69.95" customHeight="1" thickBot="1" x14ac:dyDescent="0.95">
      <c r="A63" s="307"/>
      <c r="B63" s="251"/>
      <c r="C63" s="140" t="s">
        <v>45</v>
      </c>
      <c r="D63" s="141">
        <v>100</v>
      </c>
      <c r="E63" s="141">
        <v>100</v>
      </c>
      <c r="F63" s="141">
        <v>2.8</v>
      </c>
      <c r="G63" s="141">
        <v>3.2</v>
      </c>
      <c r="H63" s="141">
        <v>4.7</v>
      </c>
      <c r="I63" s="141">
        <v>59</v>
      </c>
    </row>
    <row r="64" spans="1:9" s="74" customFormat="1" ht="69.95" customHeight="1" thickBot="1" x14ac:dyDescent="0.95">
      <c r="A64" s="307"/>
      <c r="B64" s="252"/>
      <c r="C64" s="140" t="s">
        <v>44</v>
      </c>
      <c r="D64" s="152">
        <v>10</v>
      </c>
      <c r="E64" s="152">
        <v>10</v>
      </c>
      <c r="F64" s="152"/>
      <c r="G64" s="152"/>
      <c r="H64" s="152">
        <v>9.5500000000000007</v>
      </c>
      <c r="I64" s="152">
        <v>39</v>
      </c>
    </row>
    <row r="65" spans="1:9" s="74" customFormat="1" ht="69.95" customHeight="1" thickBot="1" x14ac:dyDescent="0.95">
      <c r="A65" s="237"/>
      <c r="B65" s="237"/>
      <c r="C65" s="237"/>
      <c r="D65" s="237"/>
      <c r="E65" s="237"/>
      <c r="F65" s="143">
        <f>SUM(F62:F64)</f>
        <v>2.84</v>
      </c>
      <c r="G65" s="143">
        <f>SUM(G62:G64)</f>
        <v>3.2</v>
      </c>
      <c r="H65" s="143">
        <f>H62+H63+H64</f>
        <v>14.900000000000002</v>
      </c>
      <c r="I65" s="143">
        <f>I62+I63+I64</f>
        <v>100.94</v>
      </c>
    </row>
    <row r="66" spans="1:9" s="74" customFormat="1" ht="69.95" customHeight="1" thickBot="1" x14ac:dyDescent="0.95">
      <c r="A66" s="162" t="s">
        <v>117</v>
      </c>
      <c r="B66" s="166">
        <v>15</v>
      </c>
      <c r="C66" s="150" t="s">
        <v>117</v>
      </c>
      <c r="D66" s="158">
        <v>15</v>
      </c>
      <c r="E66" s="158">
        <v>15</v>
      </c>
      <c r="F66" s="141">
        <v>1.26</v>
      </c>
      <c r="G66" s="141">
        <v>1.82</v>
      </c>
      <c r="H66" s="158">
        <v>11.02</v>
      </c>
      <c r="I66" s="158">
        <v>66.81</v>
      </c>
    </row>
    <row r="67" spans="1:9" s="74" customFormat="1" ht="69.95" customHeight="1" thickBot="1" x14ac:dyDescent="0.95">
      <c r="A67" s="233" t="s">
        <v>32</v>
      </c>
      <c r="B67" s="233"/>
      <c r="C67" s="233"/>
      <c r="D67" s="233"/>
      <c r="E67" s="233"/>
      <c r="F67" s="143">
        <f>F61+F65+F66</f>
        <v>8.59</v>
      </c>
      <c r="G67" s="143">
        <f>G61+G65+G66</f>
        <v>10.86</v>
      </c>
      <c r="H67" s="143">
        <f>H61+H65+H66</f>
        <v>50.570000000000007</v>
      </c>
      <c r="I67" s="143">
        <f>I61+I65+I66</f>
        <v>336.79</v>
      </c>
    </row>
    <row r="68" spans="1:9" s="74" customFormat="1" ht="69.95" customHeight="1" thickBot="1" x14ac:dyDescent="0.95">
      <c r="A68" s="233" t="s">
        <v>33</v>
      </c>
      <c r="B68" s="233"/>
      <c r="C68" s="233"/>
      <c r="D68" s="233"/>
      <c r="E68" s="233"/>
      <c r="F68" s="143">
        <f>SUM(F60:F67)</f>
        <v>20.02</v>
      </c>
      <c r="G68" s="143">
        <f>SUM(G60:G67)</f>
        <v>24.919999999999998</v>
      </c>
      <c r="H68" s="143">
        <f>H22+H24+H52+H67</f>
        <v>181.92000000000002</v>
      </c>
      <c r="I68" s="143">
        <f>I22+I24+I52+I67</f>
        <v>1351.6399999999999</v>
      </c>
    </row>
    <row r="69" spans="1:9" x14ac:dyDescent="0.25">
      <c r="A69" s="39"/>
      <c r="B69" s="39"/>
      <c r="C69" s="31"/>
      <c r="D69" s="40"/>
      <c r="E69" s="40"/>
      <c r="F69" s="40"/>
      <c r="G69" s="40"/>
      <c r="H69" s="40"/>
      <c r="I69" s="40"/>
    </row>
  </sheetData>
  <mergeCells count="36">
    <mergeCell ref="A18:A20"/>
    <mergeCell ref="B18:B20"/>
    <mergeCell ref="A48:A49"/>
    <mergeCell ref="B48:B49"/>
    <mergeCell ref="A38:E38"/>
    <mergeCell ref="A21:E21"/>
    <mergeCell ref="A22:E22"/>
    <mergeCell ref="A23:I23"/>
    <mergeCell ref="A25:I25"/>
    <mergeCell ref="A30:E30"/>
    <mergeCell ref="A39:A46"/>
    <mergeCell ref="B39:B46"/>
    <mergeCell ref="A31:A37"/>
    <mergeCell ref="B31:B37"/>
    <mergeCell ref="A26:A29"/>
    <mergeCell ref="B26:B29"/>
    <mergeCell ref="A17:E17"/>
    <mergeCell ref="A6:I6"/>
    <mergeCell ref="A8:I8"/>
    <mergeCell ref="A13:E13"/>
    <mergeCell ref="A14:A16"/>
    <mergeCell ref="B14:B16"/>
    <mergeCell ref="A9:A12"/>
    <mergeCell ref="B9:B12"/>
    <mergeCell ref="A61:E61"/>
    <mergeCell ref="A47:E47"/>
    <mergeCell ref="A50:E50"/>
    <mergeCell ref="A52:E52"/>
    <mergeCell ref="A53:I53"/>
    <mergeCell ref="A54:A60"/>
    <mergeCell ref="B54:B60"/>
    <mergeCell ref="A62:A64"/>
    <mergeCell ref="B62:B64"/>
    <mergeCell ref="A65:E65"/>
    <mergeCell ref="A67:E67"/>
    <mergeCell ref="A68:E68"/>
  </mergeCells>
  <pageMargins left="0.7" right="0.7" top="0.75" bottom="0.75" header="0.3" footer="0.3"/>
  <pageSetup paperSize="9" scale="16" orientation="portrait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2"/>
  <sheetViews>
    <sheetView view="pageBreakPreview" topLeftCell="A43" zoomScale="33" zoomScaleNormal="80" zoomScaleSheetLayoutView="33" workbookViewId="0">
      <selection activeCell="C69" sqref="C69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61.5" x14ac:dyDescent="0.7">
      <c r="A3" s="156"/>
      <c r="B3" s="132"/>
      <c r="C3" s="132" t="s">
        <v>325</v>
      </c>
      <c r="D3" s="133"/>
      <c r="E3" s="133"/>
      <c r="F3" s="133"/>
      <c r="G3" s="133"/>
      <c r="H3" s="133"/>
      <c r="I3" s="157" t="s">
        <v>317</v>
      </c>
    </row>
    <row r="4" spans="1:9" ht="62.25" thickBot="1" x14ac:dyDescent="0.75">
      <c r="A4" s="156"/>
      <c r="B4" s="132" t="s">
        <v>220</v>
      </c>
      <c r="C4" s="133" t="s">
        <v>342</v>
      </c>
      <c r="D4" s="133"/>
      <c r="E4" s="133"/>
      <c r="F4" s="133"/>
      <c r="G4" s="133"/>
      <c r="H4" s="133" t="s">
        <v>408</v>
      </c>
      <c r="I4" s="133"/>
    </row>
    <row r="5" spans="1:9" ht="120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3">
      <c r="A7" s="162" t="s">
        <v>146</v>
      </c>
      <c r="B7" s="138">
        <v>90</v>
      </c>
      <c r="C7" s="147" t="s">
        <v>146</v>
      </c>
      <c r="D7" s="148">
        <v>90</v>
      </c>
      <c r="E7" s="148">
        <v>90</v>
      </c>
      <c r="F7" s="148">
        <v>0.64</v>
      </c>
      <c r="G7" s="148"/>
      <c r="H7" s="148">
        <v>10.52</v>
      </c>
      <c r="I7" s="148">
        <v>61.42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75">
      <c r="A9" s="259" t="s">
        <v>79</v>
      </c>
      <c r="B9" s="242">
        <v>200</v>
      </c>
      <c r="C9" s="140" t="s">
        <v>80</v>
      </c>
      <c r="D9" s="141">
        <v>20</v>
      </c>
      <c r="E9" s="141">
        <v>20</v>
      </c>
      <c r="F9" s="141">
        <v>1.9</v>
      </c>
      <c r="G9" s="141">
        <v>0.14000000000000001</v>
      </c>
      <c r="H9" s="141">
        <v>14.02</v>
      </c>
      <c r="I9" s="141">
        <v>66.599999999999994</v>
      </c>
    </row>
    <row r="10" spans="1:9" ht="69.95" customHeight="1" thickBot="1" x14ac:dyDescent="0.75">
      <c r="A10" s="259"/>
      <c r="B10" s="242"/>
      <c r="C10" s="140" t="s">
        <v>11</v>
      </c>
      <c r="D10" s="141">
        <v>3</v>
      </c>
      <c r="E10" s="141">
        <v>3</v>
      </c>
      <c r="F10" s="141">
        <v>0.01</v>
      </c>
      <c r="G10" s="141">
        <v>2.35</v>
      </c>
      <c r="H10" s="141">
        <v>0.01</v>
      </c>
      <c r="I10" s="141">
        <v>22.02</v>
      </c>
    </row>
    <row r="11" spans="1:9" ht="69.95" customHeight="1" thickBot="1" x14ac:dyDescent="0.75">
      <c r="A11" s="259"/>
      <c r="B11" s="242"/>
      <c r="C11" s="140" t="s">
        <v>24</v>
      </c>
      <c r="D11" s="141">
        <v>100</v>
      </c>
      <c r="E11" s="141">
        <v>100</v>
      </c>
      <c r="F11" s="141">
        <v>2.8</v>
      </c>
      <c r="G11" s="141">
        <v>3.2</v>
      </c>
      <c r="H11" s="141">
        <v>4.7</v>
      </c>
      <c r="I11" s="141">
        <v>59</v>
      </c>
    </row>
    <row r="12" spans="1:9" ht="69.95" customHeight="1" thickBot="1" x14ac:dyDescent="0.75">
      <c r="A12" s="259"/>
      <c r="B12" s="242"/>
      <c r="C12" s="140" t="s">
        <v>44</v>
      </c>
      <c r="D12" s="141">
        <v>3</v>
      </c>
      <c r="E12" s="141">
        <v>3</v>
      </c>
      <c r="F12" s="141"/>
      <c r="G12" s="141"/>
      <c r="H12" s="141">
        <v>2.86</v>
      </c>
      <c r="I12" s="141">
        <v>11.7</v>
      </c>
    </row>
    <row r="13" spans="1:9" ht="69.95" customHeight="1" thickBot="1" x14ac:dyDescent="0.75">
      <c r="A13" s="237"/>
      <c r="B13" s="237"/>
      <c r="C13" s="237"/>
      <c r="D13" s="237"/>
      <c r="E13" s="237"/>
      <c r="F13" s="143">
        <f>SUM(F9:F12)</f>
        <v>4.71</v>
      </c>
      <c r="G13" s="143">
        <f>SUM(G9:G12)</f>
        <v>5.69</v>
      </c>
      <c r="H13" s="143">
        <f>SUM(H9:H12)</f>
        <v>21.59</v>
      </c>
      <c r="I13" s="143">
        <f>I9+I10+I11+I12</f>
        <v>159.32</v>
      </c>
    </row>
    <row r="14" spans="1:9" ht="69.95" customHeight="1" thickBot="1" x14ac:dyDescent="0.3">
      <c r="A14" s="277" t="s">
        <v>130</v>
      </c>
      <c r="B14" s="240" t="s">
        <v>432</v>
      </c>
      <c r="C14" s="147" t="s">
        <v>51</v>
      </c>
      <c r="D14" s="148">
        <v>30</v>
      </c>
      <c r="E14" s="148">
        <v>30</v>
      </c>
      <c r="F14" s="148">
        <v>2.13</v>
      </c>
      <c r="G14" s="148">
        <v>0.33</v>
      </c>
      <c r="H14" s="148">
        <v>13.9</v>
      </c>
      <c r="I14" s="148">
        <v>68.7</v>
      </c>
    </row>
    <row r="15" spans="1:9" ht="69.95" customHeight="1" thickBot="1" x14ac:dyDescent="0.75">
      <c r="A15" s="278"/>
      <c r="B15" s="233"/>
      <c r="C15" s="147" t="s">
        <v>181</v>
      </c>
      <c r="D15" s="141">
        <v>9</v>
      </c>
      <c r="E15" s="141">
        <v>9</v>
      </c>
      <c r="F15" s="141">
        <v>2.34</v>
      </c>
      <c r="G15" s="141">
        <v>2.4300000000000002</v>
      </c>
      <c r="H15" s="141"/>
      <c r="I15" s="141">
        <v>31.23</v>
      </c>
    </row>
    <row r="16" spans="1:9" ht="69.95" customHeight="1" thickBot="1" x14ac:dyDescent="0.75">
      <c r="A16" s="279"/>
      <c r="B16" s="233"/>
      <c r="C16" s="147" t="s">
        <v>149</v>
      </c>
      <c r="D16" s="141">
        <v>7</v>
      </c>
      <c r="E16" s="141">
        <v>7</v>
      </c>
      <c r="F16" s="141">
        <v>0.02</v>
      </c>
      <c r="G16" s="141">
        <v>5.49</v>
      </c>
      <c r="H16" s="141">
        <v>0.03</v>
      </c>
      <c r="I16" s="141">
        <v>51.38</v>
      </c>
    </row>
    <row r="17" spans="1:9" ht="69.95" customHeight="1" thickBot="1" x14ac:dyDescent="0.75">
      <c r="A17" s="237"/>
      <c r="B17" s="237"/>
      <c r="C17" s="237"/>
      <c r="D17" s="237"/>
      <c r="E17" s="237"/>
      <c r="F17" s="143">
        <f>SUM(F14:F16)</f>
        <v>4.4899999999999993</v>
      </c>
      <c r="G17" s="143">
        <f>SUM(G14:G16)</f>
        <v>8.25</v>
      </c>
      <c r="H17" s="143">
        <f>H14+H16</f>
        <v>13.93</v>
      </c>
      <c r="I17" s="143">
        <f>I14+I15+I16</f>
        <v>151.31</v>
      </c>
    </row>
    <row r="18" spans="1:9" ht="69.95" customHeight="1" thickBot="1" x14ac:dyDescent="0.75">
      <c r="A18" s="277" t="s">
        <v>152</v>
      </c>
      <c r="B18" s="280">
        <v>200</v>
      </c>
      <c r="C18" s="147" t="s">
        <v>152</v>
      </c>
      <c r="D18" s="141">
        <v>1</v>
      </c>
      <c r="E18" s="141">
        <v>1</v>
      </c>
      <c r="F18" s="141"/>
      <c r="G18" s="141"/>
      <c r="H18" s="141">
        <v>0.64</v>
      </c>
      <c r="I18" s="141">
        <v>2.94</v>
      </c>
    </row>
    <row r="19" spans="1:9" ht="69.95" customHeight="1" thickBot="1" x14ac:dyDescent="0.75">
      <c r="A19" s="278"/>
      <c r="B19" s="278"/>
      <c r="C19" s="147" t="s">
        <v>140</v>
      </c>
      <c r="D19" s="180">
        <v>12</v>
      </c>
      <c r="E19" s="180">
        <v>12</v>
      </c>
      <c r="F19" s="180"/>
      <c r="G19" s="180"/>
      <c r="H19" s="180">
        <v>11.4</v>
      </c>
      <c r="I19" s="180">
        <v>46.8</v>
      </c>
    </row>
    <row r="20" spans="1:9" ht="69.95" customHeight="1" thickBot="1" x14ac:dyDescent="0.3">
      <c r="A20" s="279"/>
      <c r="B20" s="279"/>
      <c r="C20" s="147" t="s">
        <v>137</v>
      </c>
      <c r="D20" s="148">
        <v>100</v>
      </c>
      <c r="E20" s="148">
        <v>100</v>
      </c>
      <c r="F20" s="148">
        <v>2.8</v>
      </c>
      <c r="G20" s="148">
        <v>3.2</v>
      </c>
      <c r="H20" s="148">
        <v>4.7</v>
      </c>
      <c r="I20" s="148">
        <v>58</v>
      </c>
    </row>
    <row r="21" spans="1:9" ht="69.95" customHeight="1" thickBot="1" x14ac:dyDescent="0.75">
      <c r="A21" s="237"/>
      <c r="B21" s="237"/>
      <c r="C21" s="237"/>
      <c r="D21" s="237"/>
      <c r="E21" s="237"/>
      <c r="F21" s="143">
        <f>F18+F20</f>
        <v>2.8</v>
      </c>
      <c r="G21" s="143">
        <f>SUM(G20:G20)</f>
        <v>3.2</v>
      </c>
      <c r="H21" s="143">
        <f>H18+H19+H20</f>
        <v>16.740000000000002</v>
      </c>
      <c r="I21" s="143">
        <f>I18+I19+I20</f>
        <v>107.74</v>
      </c>
    </row>
    <row r="22" spans="1:9" ht="69.95" customHeight="1" thickBot="1" x14ac:dyDescent="0.75">
      <c r="A22" s="233" t="s">
        <v>31</v>
      </c>
      <c r="B22" s="233"/>
      <c r="C22" s="233"/>
      <c r="D22" s="233"/>
      <c r="E22" s="233"/>
      <c r="F22" s="143">
        <f>F7+F13+F17+F21</f>
        <v>12.64</v>
      </c>
      <c r="G22" s="143">
        <f>G13+G17+G21</f>
        <v>17.14</v>
      </c>
      <c r="H22" s="143">
        <f>H7+H13+H17+H21</f>
        <v>62.78</v>
      </c>
      <c r="I22" s="143">
        <f>I7+I13+I17+I21</f>
        <v>479.79</v>
      </c>
    </row>
    <row r="23" spans="1:9" ht="69.95" customHeight="1" thickBot="1" x14ac:dyDescent="0.75">
      <c r="A23" s="289" t="s">
        <v>15</v>
      </c>
      <c r="B23" s="289"/>
      <c r="C23" s="289"/>
      <c r="D23" s="289"/>
      <c r="E23" s="289"/>
      <c r="F23" s="289"/>
      <c r="G23" s="289"/>
      <c r="H23" s="289"/>
      <c r="I23" s="289"/>
    </row>
    <row r="24" spans="1:9" ht="69.95" customHeight="1" thickBot="1" x14ac:dyDescent="0.3">
      <c r="A24" s="162" t="s">
        <v>153</v>
      </c>
      <c r="B24" s="138">
        <v>125</v>
      </c>
      <c r="C24" s="147" t="s">
        <v>153</v>
      </c>
      <c r="D24" s="148">
        <v>125</v>
      </c>
      <c r="E24" s="148">
        <v>125</v>
      </c>
      <c r="F24" s="148"/>
      <c r="G24" s="148"/>
      <c r="H24" s="148">
        <v>8.75</v>
      </c>
      <c r="I24" s="148">
        <v>35</v>
      </c>
    </row>
    <row r="25" spans="1:9" ht="69.95" customHeight="1" thickBot="1" x14ac:dyDescent="0.75">
      <c r="A25" s="233" t="s">
        <v>17</v>
      </c>
      <c r="B25" s="233"/>
      <c r="C25" s="233"/>
      <c r="D25" s="233"/>
      <c r="E25" s="233"/>
      <c r="F25" s="233"/>
      <c r="G25" s="233"/>
      <c r="H25" s="233"/>
      <c r="I25" s="233"/>
    </row>
    <row r="26" spans="1:9" ht="69.95" customHeight="1" thickBot="1" x14ac:dyDescent="0.3">
      <c r="A26" s="277" t="s">
        <v>240</v>
      </c>
      <c r="B26" s="280">
        <v>60</v>
      </c>
      <c r="C26" s="150" t="s">
        <v>241</v>
      </c>
      <c r="D26" s="158">
        <v>30</v>
      </c>
      <c r="E26" s="158">
        <v>27</v>
      </c>
      <c r="F26" s="158">
        <v>0.22</v>
      </c>
      <c r="G26" s="158">
        <v>0.03</v>
      </c>
      <c r="H26" s="158">
        <v>0.7</v>
      </c>
      <c r="I26" s="158">
        <v>3.8</v>
      </c>
    </row>
    <row r="27" spans="1:9" ht="69.95" customHeight="1" thickBot="1" x14ac:dyDescent="0.3">
      <c r="A27" s="281"/>
      <c r="B27" s="281"/>
      <c r="C27" s="151" t="s">
        <v>227</v>
      </c>
      <c r="D27" s="152">
        <v>30</v>
      </c>
      <c r="E27" s="152">
        <v>27</v>
      </c>
      <c r="F27" s="152">
        <v>0.3</v>
      </c>
      <c r="G27" s="152">
        <v>0.05</v>
      </c>
      <c r="H27" s="152">
        <v>1.03</v>
      </c>
      <c r="I27" s="152">
        <v>6.2</v>
      </c>
    </row>
    <row r="28" spans="1:9" ht="69.95" customHeight="1" thickBot="1" x14ac:dyDescent="0.3">
      <c r="A28" s="281"/>
      <c r="B28" s="281"/>
      <c r="C28" s="151" t="s">
        <v>158</v>
      </c>
      <c r="D28" s="152">
        <v>10</v>
      </c>
      <c r="E28" s="152">
        <v>8</v>
      </c>
      <c r="F28" s="152">
        <v>0.11</v>
      </c>
      <c r="G28" s="152"/>
      <c r="H28" s="152">
        <v>0.73</v>
      </c>
      <c r="I28" s="152">
        <v>3.3</v>
      </c>
    </row>
    <row r="29" spans="1:9" ht="69.95" customHeight="1" thickBot="1" x14ac:dyDescent="0.3">
      <c r="A29" s="282"/>
      <c r="B29" s="282"/>
      <c r="C29" s="151" t="s">
        <v>242</v>
      </c>
      <c r="D29" s="152">
        <v>4</v>
      </c>
      <c r="E29" s="152">
        <v>4</v>
      </c>
      <c r="F29" s="152"/>
      <c r="G29" s="152">
        <v>3.76</v>
      </c>
      <c r="H29" s="152"/>
      <c r="I29" s="152">
        <v>34.92</v>
      </c>
    </row>
    <row r="30" spans="1:9" ht="69.95" customHeight="1" thickBot="1" x14ac:dyDescent="0.75">
      <c r="A30" s="237"/>
      <c r="B30" s="237"/>
      <c r="C30" s="237"/>
      <c r="D30" s="237"/>
      <c r="E30" s="237"/>
      <c r="F30" s="143">
        <f>SUM(F26:F29)</f>
        <v>0.63</v>
      </c>
      <c r="G30" s="143">
        <f>SUM(G26:G29)</f>
        <v>3.84</v>
      </c>
      <c r="H30" s="143">
        <f>SUM(H26:H29)</f>
        <v>2.46</v>
      </c>
      <c r="I30" s="143">
        <f>SUM(I26:I29)</f>
        <v>48.22</v>
      </c>
    </row>
    <row r="31" spans="1:9" ht="69.95" customHeight="1" thickBot="1" x14ac:dyDescent="0.3">
      <c r="A31" s="277" t="s">
        <v>243</v>
      </c>
      <c r="B31" s="280" t="s">
        <v>132</v>
      </c>
      <c r="C31" s="150" t="s">
        <v>206</v>
      </c>
      <c r="D31" s="158">
        <v>80</v>
      </c>
      <c r="E31" s="158">
        <v>40</v>
      </c>
      <c r="F31" s="158">
        <v>6.4</v>
      </c>
      <c r="G31" s="158">
        <v>0.24</v>
      </c>
      <c r="H31" s="158"/>
      <c r="I31" s="158">
        <v>27.6</v>
      </c>
    </row>
    <row r="32" spans="1:9" ht="69.95" customHeight="1" thickBot="1" x14ac:dyDescent="0.3">
      <c r="A32" s="281"/>
      <c r="B32" s="281"/>
      <c r="C32" s="151" t="s">
        <v>171</v>
      </c>
      <c r="D32" s="152">
        <v>60</v>
      </c>
      <c r="E32" s="152">
        <v>42</v>
      </c>
      <c r="F32" s="152">
        <v>0.57999999999999996</v>
      </c>
      <c r="G32" s="152">
        <v>0.16</v>
      </c>
      <c r="H32" s="152">
        <v>6.84</v>
      </c>
      <c r="I32" s="152">
        <v>33.6</v>
      </c>
    </row>
    <row r="33" spans="1:9" ht="69.95" customHeight="1" thickBot="1" x14ac:dyDescent="0.3">
      <c r="A33" s="281"/>
      <c r="B33" s="281"/>
      <c r="C33" s="151" t="s">
        <v>158</v>
      </c>
      <c r="D33" s="152">
        <v>10</v>
      </c>
      <c r="E33" s="152">
        <v>8</v>
      </c>
      <c r="F33" s="152">
        <v>0.11</v>
      </c>
      <c r="G33" s="152"/>
      <c r="H33" s="152">
        <v>0.73</v>
      </c>
      <c r="I33" s="152">
        <v>3.3</v>
      </c>
    </row>
    <row r="34" spans="1:9" ht="69.95" customHeight="1" thickBot="1" x14ac:dyDescent="0.3">
      <c r="A34" s="281"/>
      <c r="B34" s="281"/>
      <c r="C34" s="151" t="s">
        <v>173</v>
      </c>
      <c r="D34" s="152">
        <v>20</v>
      </c>
      <c r="E34" s="152">
        <v>16</v>
      </c>
      <c r="F34" s="152">
        <v>0.16</v>
      </c>
      <c r="G34" s="152"/>
      <c r="H34" s="152">
        <v>0.98</v>
      </c>
      <c r="I34" s="152">
        <v>4.6399999999999997</v>
      </c>
    </row>
    <row r="35" spans="1:9" ht="69.95" customHeight="1" thickBot="1" x14ac:dyDescent="0.3">
      <c r="A35" s="281"/>
      <c r="B35" s="281"/>
      <c r="C35" s="151" t="s">
        <v>156</v>
      </c>
      <c r="D35" s="152">
        <v>5</v>
      </c>
      <c r="E35" s="152">
        <v>5</v>
      </c>
      <c r="F35" s="152">
        <v>0.31</v>
      </c>
      <c r="G35" s="152">
        <v>0.04</v>
      </c>
      <c r="H35" s="152">
        <v>3.56</v>
      </c>
      <c r="I35" s="152">
        <v>16.3</v>
      </c>
    </row>
    <row r="36" spans="1:9" ht="69.95" customHeight="1" thickBot="1" x14ac:dyDescent="0.3">
      <c r="A36" s="281"/>
      <c r="B36" s="281"/>
      <c r="C36" s="151" t="s">
        <v>138</v>
      </c>
      <c r="D36" s="152">
        <v>4</v>
      </c>
      <c r="E36" s="152">
        <v>3.48</v>
      </c>
      <c r="F36" s="152">
        <v>0.64</v>
      </c>
      <c r="G36" s="152">
        <v>1.03</v>
      </c>
      <c r="H36" s="152">
        <v>0.01</v>
      </c>
      <c r="I36" s="152">
        <v>11.5</v>
      </c>
    </row>
    <row r="37" spans="1:9" ht="69.95" customHeight="1" thickBot="1" x14ac:dyDescent="0.3">
      <c r="A37" s="281"/>
      <c r="B37" s="281"/>
      <c r="C37" s="151" t="s">
        <v>141</v>
      </c>
      <c r="D37" s="152">
        <v>2</v>
      </c>
      <c r="E37" s="152">
        <v>2</v>
      </c>
      <c r="F37" s="152"/>
      <c r="G37" s="152">
        <v>1.88</v>
      </c>
      <c r="H37" s="152"/>
      <c r="I37" s="152">
        <v>17.46</v>
      </c>
    </row>
    <row r="38" spans="1:9" ht="69.95" customHeight="1" thickBot="1" x14ac:dyDescent="0.3">
      <c r="A38" s="282"/>
      <c r="B38" s="282"/>
      <c r="C38" s="151" t="s">
        <v>188</v>
      </c>
      <c r="D38" s="152">
        <v>10</v>
      </c>
      <c r="E38" s="152">
        <v>10</v>
      </c>
      <c r="F38" s="152">
        <v>0.26</v>
      </c>
      <c r="G38" s="152">
        <v>1.5</v>
      </c>
      <c r="H38" s="152">
        <v>0.36</v>
      </c>
      <c r="I38" s="152">
        <v>16</v>
      </c>
    </row>
    <row r="39" spans="1:9" ht="69.95" customHeight="1" thickBot="1" x14ac:dyDescent="0.75">
      <c r="A39" s="237"/>
      <c r="B39" s="237"/>
      <c r="C39" s="237"/>
      <c r="D39" s="237"/>
      <c r="E39" s="237"/>
      <c r="F39" s="143">
        <f>SUM(F31:F38)</f>
        <v>8.4600000000000009</v>
      </c>
      <c r="G39" s="143">
        <f>SUM(G31:G38)</f>
        <v>4.8499999999999996</v>
      </c>
      <c r="H39" s="143">
        <f>SUM(H31:H38)</f>
        <v>12.48</v>
      </c>
      <c r="I39" s="143">
        <f>SUM(I31:I38)</f>
        <v>130.4</v>
      </c>
    </row>
    <row r="40" spans="1:9" ht="69.95" customHeight="1" thickBot="1" x14ac:dyDescent="0.3">
      <c r="A40" s="277" t="s">
        <v>244</v>
      </c>
      <c r="B40" s="280" t="s">
        <v>400</v>
      </c>
      <c r="C40" s="150" t="s">
        <v>154</v>
      </c>
      <c r="D40" s="148">
        <v>200</v>
      </c>
      <c r="E40" s="148">
        <v>140</v>
      </c>
      <c r="F40" s="148">
        <v>2.8</v>
      </c>
      <c r="G40" s="148">
        <v>0.56000000000000005</v>
      </c>
      <c r="H40" s="148">
        <v>22.6</v>
      </c>
      <c r="I40" s="148">
        <v>112</v>
      </c>
    </row>
    <row r="41" spans="1:9" ht="69.95" customHeight="1" thickBot="1" x14ac:dyDescent="0.3">
      <c r="A41" s="281"/>
      <c r="B41" s="281"/>
      <c r="C41" s="151" t="s">
        <v>137</v>
      </c>
      <c r="D41" s="152">
        <v>40</v>
      </c>
      <c r="E41" s="152">
        <v>40</v>
      </c>
      <c r="F41" s="152">
        <v>1.1200000000000001</v>
      </c>
      <c r="G41" s="152">
        <v>1.28</v>
      </c>
      <c r="H41" s="152">
        <v>1.88</v>
      </c>
      <c r="I41" s="152">
        <v>23.6</v>
      </c>
    </row>
    <row r="42" spans="1:9" ht="69.95" customHeight="1" thickBot="1" x14ac:dyDescent="0.75">
      <c r="A42" s="281"/>
      <c r="B42" s="281"/>
      <c r="C42" s="151" t="s">
        <v>142</v>
      </c>
      <c r="D42" s="141">
        <v>4</v>
      </c>
      <c r="E42" s="141">
        <v>4</v>
      </c>
      <c r="F42" s="141">
        <v>0.01</v>
      </c>
      <c r="G42" s="141">
        <v>3.14</v>
      </c>
      <c r="H42" s="141">
        <v>0.02</v>
      </c>
      <c r="I42" s="141">
        <v>29.36</v>
      </c>
    </row>
    <row r="43" spans="1:9" ht="69.95" customHeight="1" thickBot="1" x14ac:dyDescent="0.3">
      <c r="A43" s="281"/>
      <c r="B43" s="281"/>
      <c r="C43" s="151" t="s">
        <v>155</v>
      </c>
      <c r="D43" s="148">
        <v>80</v>
      </c>
      <c r="E43" s="148">
        <v>80</v>
      </c>
      <c r="F43" s="148">
        <v>16</v>
      </c>
      <c r="G43" s="148">
        <v>7.82</v>
      </c>
      <c r="H43" s="148"/>
      <c r="I43" s="148">
        <v>134.4</v>
      </c>
    </row>
    <row r="44" spans="1:9" ht="69.95" customHeight="1" thickBot="1" x14ac:dyDescent="0.3">
      <c r="A44" s="281"/>
      <c r="B44" s="281"/>
      <c r="C44" s="151" t="s">
        <v>178</v>
      </c>
      <c r="D44" s="152">
        <v>15</v>
      </c>
      <c r="E44" s="152">
        <v>12</v>
      </c>
      <c r="F44" s="152">
        <v>0.02</v>
      </c>
      <c r="G44" s="152"/>
      <c r="H44" s="152">
        <v>1.2</v>
      </c>
      <c r="I44" s="152">
        <v>5.04</v>
      </c>
    </row>
    <row r="45" spans="1:9" ht="69.95" customHeight="1" thickBot="1" x14ac:dyDescent="0.3">
      <c r="A45" s="281"/>
      <c r="B45" s="281"/>
      <c r="C45" s="151" t="s">
        <v>157</v>
      </c>
      <c r="D45" s="152">
        <v>30</v>
      </c>
      <c r="E45" s="152">
        <v>24</v>
      </c>
      <c r="F45" s="152">
        <v>0.31</v>
      </c>
      <c r="G45" s="152">
        <v>0.03</v>
      </c>
      <c r="H45" s="152">
        <v>1.68</v>
      </c>
      <c r="I45" s="152">
        <v>7.92</v>
      </c>
    </row>
    <row r="46" spans="1:9" ht="69.95" customHeight="1" thickBot="1" x14ac:dyDescent="0.3">
      <c r="A46" s="281"/>
      <c r="B46" s="281"/>
      <c r="C46" s="151" t="s">
        <v>189</v>
      </c>
      <c r="D46" s="152">
        <v>3</v>
      </c>
      <c r="E46" s="152">
        <v>3</v>
      </c>
      <c r="F46" s="152">
        <v>0.12</v>
      </c>
      <c r="G46" s="152"/>
      <c r="H46" s="152">
        <v>0.6</v>
      </c>
      <c r="I46" s="152">
        <v>2.88</v>
      </c>
    </row>
    <row r="47" spans="1:9" ht="69.95" customHeight="1" thickBot="1" x14ac:dyDescent="0.3">
      <c r="A47" s="281"/>
      <c r="B47" s="281"/>
      <c r="C47" s="151" t="s">
        <v>190</v>
      </c>
      <c r="D47" s="152">
        <v>5</v>
      </c>
      <c r="E47" s="152">
        <v>5</v>
      </c>
      <c r="F47" s="152">
        <v>0.52</v>
      </c>
      <c r="G47" s="152">
        <v>0.05</v>
      </c>
      <c r="H47" s="152">
        <v>3.71</v>
      </c>
      <c r="I47" s="152">
        <v>16.350000000000001</v>
      </c>
    </row>
    <row r="48" spans="1:9" ht="69.95" customHeight="1" thickBot="1" x14ac:dyDescent="0.3">
      <c r="A48" s="281"/>
      <c r="B48" s="281"/>
      <c r="C48" s="151" t="s">
        <v>188</v>
      </c>
      <c r="D48" s="152">
        <v>5</v>
      </c>
      <c r="E48" s="152">
        <v>5</v>
      </c>
      <c r="F48" s="152">
        <v>0.13</v>
      </c>
      <c r="G48" s="152">
        <v>0.75</v>
      </c>
      <c r="H48" s="152">
        <v>0.18</v>
      </c>
      <c r="I48" s="152">
        <v>8</v>
      </c>
    </row>
    <row r="49" spans="1:9" ht="69.95" customHeight="1" thickBot="1" x14ac:dyDescent="0.3">
      <c r="A49" s="282"/>
      <c r="B49" s="282"/>
      <c r="C49" s="151" t="s">
        <v>191</v>
      </c>
      <c r="D49" s="152">
        <v>2</v>
      </c>
      <c r="E49" s="152">
        <v>2</v>
      </c>
      <c r="F49" s="152"/>
      <c r="G49" s="152">
        <v>1.88</v>
      </c>
      <c r="H49" s="152"/>
      <c r="I49" s="152">
        <v>17.46</v>
      </c>
    </row>
    <row r="50" spans="1:9" ht="69.95" customHeight="1" thickBot="1" x14ac:dyDescent="0.75">
      <c r="A50" s="237"/>
      <c r="B50" s="237"/>
      <c r="C50" s="237"/>
      <c r="D50" s="237"/>
      <c r="E50" s="237"/>
      <c r="F50" s="143">
        <f>SUM(F40:F49)</f>
        <v>21.029999999999998</v>
      </c>
      <c r="G50" s="143">
        <f>SUM(G40:G49)</f>
        <v>15.510000000000002</v>
      </c>
      <c r="H50" s="143">
        <f>SUM(H40:H49)</f>
        <v>31.87</v>
      </c>
      <c r="I50" s="143">
        <f>SUM(I40:I49)</f>
        <v>357.01000000000005</v>
      </c>
    </row>
    <row r="51" spans="1:9" ht="69.95" customHeight="1" thickBot="1" x14ac:dyDescent="0.75">
      <c r="A51" s="243" t="s">
        <v>48</v>
      </c>
      <c r="B51" s="242">
        <v>200</v>
      </c>
      <c r="C51" s="140" t="s">
        <v>413</v>
      </c>
      <c r="D51" s="141">
        <v>9</v>
      </c>
      <c r="E51" s="141">
        <v>9</v>
      </c>
      <c r="F51" s="141">
        <v>0.2</v>
      </c>
      <c r="G51" s="141"/>
      <c r="H51" s="141">
        <v>4.32</v>
      </c>
      <c r="I51" s="141">
        <v>17.91</v>
      </c>
    </row>
    <row r="52" spans="1:9" ht="69.95" customHeight="1" thickBot="1" x14ac:dyDescent="0.75">
      <c r="A52" s="243"/>
      <c r="B52" s="242"/>
      <c r="C52" s="140" t="s">
        <v>14</v>
      </c>
      <c r="D52" s="180">
        <v>12</v>
      </c>
      <c r="E52" s="180">
        <v>12</v>
      </c>
      <c r="F52" s="180"/>
      <c r="G52" s="180"/>
      <c r="H52" s="180">
        <v>11.4</v>
      </c>
      <c r="I52" s="180">
        <v>46.8</v>
      </c>
    </row>
    <row r="53" spans="1:9" ht="69.95" customHeight="1" thickBot="1" x14ac:dyDescent="0.75">
      <c r="A53" s="237"/>
      <c r="B53" s="237"/>
      <c r="C53" s="237"/>
      <c r="D53" s="237"/>
      <c r="E53" s="237"/>
      <c r="F53" s="143">
        <f>SUM(F51:F52)</f>
        <v>0.2</v>
      </c>
      <c r="G53" s="143">
        <f>SUM(G51:G52)</f>
        <v>0</v>
      </c>
      <c r="H53" s="143">
        <f>SUM(H51:H52)</f>
        <v>15.72</v>
      </c>
      <c r="I53" s="143">
        <f>SUM(I51:I52)</f>
        <v>64.709999999999994</v>
      </c>
    </row>
    <row r="54" spans="1:9" ht="69.95" customHeight="1" thickBot="1" x14ac:dyDescent="0.75">
      <c r="A54" s="144" t="s">
        <v>49</v>
      </c>
      <c r="B54" s="137">
        <v>35</v>
      </c>
      <c r="C54" s="140" t="s">
        <v>26</v>
      </c>
      <c r="D54" s="141">
        <v>35</v>
      </c>
      <c r="E54" s="141">
        <v>35</v>
      </c>
      <c r="F54" s="141">
        <v>1.82</v>
      </c>
      <c r="G54" s="141">
        <v>0.42</v>
      </c>
      <c r="H54" s="141">
        <v>15.48</v>
      </c>
      <c r="I54" s="141">
        <v>74.900000000000006</v>
      </c>
    </row>
    <row r="55" spans="1:9" ht="69.95" customHeight="1" thickBot="1" x14ac:dyDescent="0.75">
      <c r="A55" s="233" t="s">
        <v>30</v>
      </c>
      <c r="B55" s="233"/>
      <c r="C55" s="233"/>
      <c r="D55" s="233"/>
      <c r="E55" s="233"/>
      <c r="F55" s="143">
        <f>F30+F39+F50+F53+F54</f>
        <v>32.139999999999993</v>
      </c>
      <c r="G55" s="143">
        <f>G30+G39+G50+G54</f>
        <v>24.620000000000005</v>
      </c>
      <c r="H55" s="143">
        <f>H30+H39+H50+H53+H54</f>
        <v>78.010000000000005</v>
      </c>
      <c r="I55" s="143">
        <f>I30+I39+I50+I53+I54</f>
        <v>675.24000000000012</v>
      </c>
    </row>
    <row r="56" spans="1:9" ht="69.95" customHeight="1" thickBot="1" x14ac:dyDescent="0.75">
      <c r="A56" s="233" t="s">
        <v>27</v>
      </c>
      <c r="B56" s="233"/>
      <c r="C56" s="233"/>
      <c r="D56" s="233"/>
      <c r="E56" s="233"/>
      <c r="F56" s="233"/>
      <c r="G56" s="233"/>
      <c r="H56" s="233"/>
      <c r="I56" s="233"/>
    </row>
    <row r="57" spans="1:9" ht="69.95" customHeight="1" thickBot="1" x14ac:dyDescent="0.3">
      <c r="A57" s="277" t="s">
        <v>135</v>
      </c>
      <c r="B57" s="280">
        <v>60</v>
      </c>
      <c r="C57" s="150" t="s">
        <v>136</v>
      </c>
      <c r="D57" s="158">
        <v>35</v>
      </c>
      <c r="E57" s="158">
        <v>35</v>
      </c>
      <c r="F57" s="158">
        <v>3.5</v>
      </c>
      <c r="G57" s="158">
        <v>0.42</v>
      </c>
      <c r="H57" s="158">
        <v>24.85</v>
      </c>
      <c r="I57" s="158">
        <v>116.9</v>
      </c>
    </row>
    <row r="58" spans="1:9" ht="69.95" customHeight="1" thickBot="1" x14ac:dyDescent="0.3">
      <c r="A58" s="281"/>
      <c r="B58" s="281"/>
      <c r="C58" s="151" t="s">
        <v>138</v>
      </c>
      <c r="D58" s="152">
        <v>4</v>
      </c>
      <c r="E58" s="152">
        <v>3.48</v>
      </c>
      <c r="F58" s="152">
        <v>0.64</v>
      </c>
      <c r="G58" s="152">
        <v>1.03</v>
      </c>
      <c r="H58" s="152">
        <v>0.01</v>
      </c>
      <c r="I58" s="152">
        <v>11.5</v>
      </c>
    </row>
    <row r="59" spans="1:9" ht="69.95" customHeight="1" thickBot="1" x14ac:dyDescent="0.3">
      <c r="A59" s="281"/>
      <c r="B59" s="281"/>
      <c r="C59" s="151" t="s">
        <v>137</v>
      </c>
      <c r="D59" s="152">
        <v>30</v>
      </c>
      <c r="E59" s="152">
        <v>30</v>
      </c>
      <c r="F59" s="152">
        <v>0.84</v>
      </c>
      <c r="G59" s="152">
        <v>0.96</v>
      </c>
      <c r="H59" s="152">
        <v>1.42</v>
      </c>
      <c r="I59" s="152">
        <v>17.399999999999999</v>
      </c>
    </row>
    <row r="60" spans="1:9" ht="69.95" customHeight="1" thickBot="1" x14ac:dyDescent="0.3">
      <c r="A60" s="281"/>
      <c r="B60" s="281"/>
      <c r="C60" s="151" t="s">
        <v>140</v>
      </c>
      <c r="D60" s="152">
        <v>3</v>
      </c>
      <c r="E60" s="152">
        <v>3</v>
      </c>
      <c r="F60" s="152"/>
      <c r="G60" s="152"/>
      <c r="H60" s="152">
        <v>2.86</v>
      </c>
      <c r="I60" s="152">
        <v>11.7</v>
      </c>
    </row>
    <row r="61" spans="1:9" ht="69.95" customHeight="1" thickBot="1" x14ac:dyDescent="0.75">
      <c r="A61" s="281"/>
      <c r="B61" s="281"/>
      <c r="C61" s="151" t="s">
        <v>141</v>
      </c>
      <c r="D61" s="141">
        <v>3</v>
      </c>
      <c r="E61" s="141">
        <v>3</v>
      </c>
      <c r="F61" s="141"/>
      <c r="G61" s="141">
        <v>2.8119999999999998</v>
      </c>
      <c r="H61" s="141"/>
      <c r="I61" s="141">
        <v>26.19</v>
      </c>
    </row>
    <row r="62" spans="1:9" ht="69.95" customHeight="1" thickBot="1" x14ac:dyDescent="0.3">
      <c r="A62" s="281"/>
      <c r="B62" s="281"/>
      <c r="C62" s="151" t="s">
        <v>142</v>
      </c>
      <c r="D62" s="152">
        <v>2</v>
      </c>
      <c r="E62" s="152">
        <v>2</v>
      </c>
      <c r="F62" s="152">
        <v>0.01</v>
      </c>
      <c r="G62" s="152">
        <v>1.57</v>
      </c>
      <c r="H62" s="152">
        <v>0.01</v>
      </c>
      <c r="I62" s="152">
        <v>14.68</v>
      </c>
    </row>
    <row r="63" spans="1:9" ht="69.95" customHeight="1" thickBot="1" x14ac:dyDescent="0.3">
      <c r="A63" s="282"/>
      <c r="B63" s="282"/>
      <c r="C63" s="151" t="s">
        <v>143</v>
      </c>
      <c r="D63" s="152">
        <v>2.9999999999999997E-4</v>
      </c>
      <c r="E63" s="152">
        <v>2.9999999999999997E-4</v>
      </c>
      <c r="F63" s="152"/>
      <c r="G63" s="152"/>
      <c r="H63" s="152"/>
      <c r="I63" s="152"/>
    </row>
    <row r="64" spans="1:9" ht="69.95" customHeight="1" thickBot="1" x14ac:dyDescent="0.75">
      <c r="A64" s="255"/>
      <c r="B64" s="256"/>
      <c r="C64" s="256"/>
      <c r="D64" s="256"/>
      <c r="E64" s="276"/>
      <c r="F64" s="143">
        <f>SUM(F57:F63)</f>
        <v>4.9899999999999993</v>
      </c>
      <c r="G64" s="143">
        <f>SUM(G57:G63)</f>
        <v>6.7919999999999998</v>
      </c>
      <c r="H64" s="143">
        <f>SUM(H57:H63)</f>
        <v>29.150000000000002</v>
      </c>
      <c r="I64" s="143">
        <f>SUM(I57:I63)</f>
        <v>198.37</v>
      </c>
    </row>
    <row r="65" spans="1:9" ht="69.95" customHeight="1" thickBot="1" x14ac:dyDescent="0.75">
      <c r="A65" s="277" t="s">
        <v>61</v>
      </c>
      <c r="B65" s="280">
        <v>200</v>
      </c>
      <c r="C65" s="150" t="s">
        <v>145</v>
      </c>
      <c r="D65" s="141">
        <v>1</v>
      </c>
      <c r="E65" s="141">
        <v>1</v>
      </c>
      <c r="F65" s="141">
        <v>0.04</v>
      </c>
      <c r="G65" s="141"/>
      <c r="H65" s="141">
        <v>0.65</v>
      </c>
      <c r="I65" s="141">
        <v>2.94</v>
      </c>
    </row>
    <row r="66" spans="1:9" ht="69.95" customHeight="1" thickBot="1" x14ac:dyDescent="0.3">
      <c r="A66" s="281"/>
      <c r="B66" s="281"/>
      <c r="C66" s="151" t="s">
        <v>140</v>
      </c>
      <c r="D66" s="152">
        <v>10</v>
      </c>
      <c r="E66" s="152">
        <v>10</v>
      </c>
      <c r="F66" s="152"/>
      <c r="G66" s="152"/>
      <c r="H66" s="152">
        <v>9.5500000000000007</v>
      </c>
      <c r="I66" s="152">
        <v>39</v>
      </c>
    </row>
    <row r="67" spans="1:9" ht="69.95" customHeight="1" thickBot="1" x14ac:dyDescent="0.3">
      <c r="A67" s="282"/>
      <c r="B67" s="282"/>
      <c r="C67" s="151" t="s">
        <v>137</v>
      </c>
      <c r="D67" s="148">
        <v>100</v>
      </c>
      <c r="E67" s="148">
        <v>100</v>
      </c>
      <c r="F67" s="148">
        <v>2.8</v>
      </c>
      <c r="G67" s="148">
        <v>3.2</v>
      </c>
      <c r="H67" s="148">
        <v>4.7</v>
      </c>
      <c r="I67" s="148">
        <v>58</v>
      </c>
    </row>
    <row r="68" spans="1:9" ht="69.95" customHeight="1" thickBot="1" x14ac:dyDescent="0.75">
      <c r="A68" s="237"/>
      <c r="B68" s="237"/>
      <c r="C68" s="237"/>
      <c r="D68" s="237"/>
      <c r="E68" s="237"/>
      <c r="F68" s="143">
        <f>F65+F67</f>
        <v>2.84</v>
      </c>
      <c r="G68" s="143">
        <f>G65+G67</f>
        <v>3.2</v>
      </c>
      <c r="H68" s="143">
        <f>H65+H66+H67</f>
        <v>14.900000000000002</v>
      </c>
      <c r="I68" s="143">
        <f>I65+I66+I67</f>
        <v>99.94</v>
      </c>
    </row>
    <row r="69" spans="1:9" ht="69.95" customHeight="1" thickBot="1" x14ac:dyDescent="0.75">
      <c r="A69" s="160" t="s">
        <v>78</v>
      </c>
      <c r="B69" s="143">
        <v>15</v>
      </c>
      <c r="C69" s="159" t="s">
        <v>117</v>
      </c>
      <c r="D69" s="141">
        <v>15</v>
      </c>
      <c r="E69" s="141">
        <v>15</v>
      </c>
      <c r="F69" s="141">
        <v>1.26</v>
      </c>
      <c r="G69" s="141">
        <v>1.82</v>
      </c>
      <c r="H69" s="141">
        <v>11.02</v>
      </c>
      <c r="I69" s="141">
        <v>66.81</v>
      </c>
    </row>
    <row r="70" spans="1:9" ht="69.95" customHeight="1" thickBot="1" x14ac:dyDescent="0.75">
      <c r="A70" s="233" t="s">
        <v>32</v>
      </c>
      <c r="B70" s="233"/>
      <c r="C70" s="233"/>
      <c r="D70" s="233"/>
      <c r="E70" s="233"/>
      <c r="F70" s="143">
        <f>SUM(F64:F69)</f>
        <v>11.929999999999998</v>
      </c>
      <c r="G70" s="143">
        <f>G64+G68+G69</f>
        <v>11.812000000000001</v>
      </c>
      <c r="H70" s="143">
        <f>SUM(H64:H69)</f>
        <v>69.97</v>
      </c>
      <c r="I70" s="143">
        <f>SUM(I64:I69)</f>
        <v>465.06</v>
      </c>
    </row>
    <row r="71" spans="1:9" ht="69.95" customHeight="1" thickBot="1" x14ac:dyDescent="0.75">
      <c r="A71" s="233" t="s">
        <v>33</v>
      </c>
      <c r="B71" s="233"/>
      <c r="C71" s="233"/>
      <c r="D71" s="233"/>
      <c r="E71" s="233"/>
      <c r="F71" s="143">
        <f>F22+F55+F70</f>
        <v>56.709999999999994</v>
      </c>
      <c r="G71" s="143">
        <f>G22+G55+G70</f>
        <v>53.572000000000003</v>
      </c>
      <c r="H71" s="143">
        <f>H22+H24+H55+H70</f>
        <v>219.51000000000002</v>
      </c>
      <c r="I71" s="143">
        <f>I22+I24+I55+I70</f>
        <v>1655.0900000000001</v>
      </c>
    </row>
    <row r="72" spans="1:9" ht="25.5" x14ac:dyDescent="0.35">
      <c r="A72" s="14"/>
      <c r="B72" s="14"/>
      <c r="C72" s="15"/>
      <c r="D72" s="16"/>
      <c r="E72" s="16"/>
      <c r="F72" s="16"/>
      <c r="G72" s="16"/>
      <c r="H72" s="16"/>
      <c r="I72" s="16"/>
    </row>
  </sheetData>
  <mergeCells count="36">
    <mergeCell ref="A26:A29"/>
    <mergeCell ref="B26:B29"/>
    <mergeCell ref="A17:E17"/>
    <mergeCell ref="A25:I25"/>
    <mergeCell ref="A6:I6"/>
    <mergeCell ref="A8:I8"/>
    <mergeCell ref="A9:A12"/>
    <mergeCell ref="B9:B12"/>
    <mergeCell ref="A13:E13"/>
    <mergeCell ref="A14:A16"/>
    <mergeCell ref="B14:B16"/>
    <mergeCell ref="A21:E21"/>
    <mergeCell ref="A22:E22"/>
    <mergeCell ref="A23:I23"/>
    <mergeCell ref="A18:A20"/>
    <mergeCell ref="B18:B20"/>
    <mergeCell ref="A55:E55"/>
    <mergeCell ref="A30:E30"/>
    <mergeCell ref="A31:A38"/>
    <mergeCell ref="B31:B38"/>
    <mergeCell ref="A39:E39"/>
    <mergeCell ref="A40:A49"/>
    <mergeCell ref="B40:B49"/>
    <mergeCell ref="A50:E50"/>
    <mergeCell ref="A51:A52"/>
    <mergeCell ref="B51:B52"/>
    <mergeCell ref="A53:E53"/>
    <mergeCell ref="A68:E68"/>
    <mergeCell ref="A70:E70"/>
    <mergeCell ref="A71:E71"/>
    <mergeCell ref="A56:I56"/>
    <mergeCell ref="A57:A63"/>
    <mergeCell ref="B57:B63"/>
    <mergeCell ref="A64:E64"/>
    <mergeCell ref="A65:A67"/>
    <mergeCell ref="B65:B67"/>
  </mergeCells>
  <pageMargins left="0.7" right="0.7" top="0.75" bottom="0.75" header="0.3" footer="0.3"/>
  <pageSetup paperSize="9" scale="15" orientation="portrait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9"/>
  <sheetViews>
    <sheetView view="pageBreakPreview" topLeftCell="A61" zoomScale="35" zoomScaleNormal="100" zoomScaleSheetLayoutView="35" workbookViewId="0">
      <selection activeCell="C7" sqref="C7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61.5" x14ac:dyDescent="0.7">
      <c r="A3" s="156"/>
      <c r="B3" s="132"/>
      <c r="C3" s="132" t="s">
        <v>324</v>
      </c>
      <c r="D3" s="133"/>
      <c r="E3" s="133"/>
      <c r="F3" s="133"/>
      <c r="G3" s="133"/>
      <c r="H3" s="133"/>
      <c r="I3" s="157" t="s">
        <v>317</v>
      </c>
    </row>
    <row r="4" spans="1:9" ht="62.25" thickBot="1" x14ac:dyDescent="0.75">
      <c r="A4" s="156"/>
      <c r="B4" s="132" t="s">
        <v>220</v>
      </c>
      <c r="C4" s="136" t="s">
        <v>352</v>
      </c>
      <c r="D4" s="136"/>
      <c r="E4" s="133"/>
      <c r="F4" s="133"/>
      <c r="G4" s="133"/>
      <c r="H4" s="133" t="s">
        <v>408</v>
      </c>
      <c r="I4" s="133"/>
    </row>
    <row r="5" spans="1:9" ht="120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75">
      <c r="A7" s="144" t="s">
        <v>10</v>
      </c>
      <c r="B7" s="138">
        <v>90</v>
      </c>
      <c r="C7" s="140" t="s">
        <v>10</v>
      </c>
      <c r="D7" s="148">
        <v>90</v>
      </c>
      <c r="E7" s="148">
        <v>90</v>
      </c>
      <c r="F7" s="148">
        <v>0.64</v>
      </c>
      <c r="G7" s="148"/>
      <c r="H7" s="148">
        <v>10.52</v>
      </c>
      <c r="I7" s="148">
        <v>61.42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75">
      <c r="A9" s="259" t="s">
        <v>93</v>
      </c>
      <c r="B9" s="242">
        <v>150</v>
      </c>
      <c r="C9" s="140" t="s">
        <v>70</v>
      </c>
      <c r="D9" s="141">
        <v>40</v>
      </c>
      <c r="E9" s="141">
        <v>34.799999999999997</v>
      </c>
      <c r="F9" s="141">
        <v>5.08</v>
      </c>
      <c r="G9" s="141">
        <v>10.3</v>
      </c>
      <c r="H9" s="141">
        <v>0.17</v>
      </c>
      <c r="I9" s="141">
        <v>115</v>
      </c>
    </row>
    <row r="10" spans="1:9" ht="69.95" customHeight="1" thickBot="1" x14ac:dyDescent="0.75">
      <c r="A10" s="259"/>
      <c r="B10" s="242"/>
      <c r="C10" s="140" t="s">
        <v>11</v>
      </c>
      <c r="D10" s="141">
        <v>4</v>
      </c>
      <c r="E10" s="141">
        <v>4</v>
      </c>
      <c r="F10" s="141">
        <v>0.01</v>
      </c>
      <c r="G10" s="141">
        <v>3.14</v>
      </c>
      <c r="H10" s="141">
        <v>0.02</v>
      </c>
      <c r="I10" s="141">
        <v>29.36</v>
      </c>
    </row>
    <row r="11" spans="1:9" ht="69.95" customHeight="1" thickBot="1" x14ac:dyDescent="0.75">
      <c r="A11" s="259"/>
      <c r="B11" s="242"/>
      <c r="C11" s="140" t="s">
        <v>24</v>
      </c>
      <c r="D11" s="141">
        <v>100</v>
      </c>
      <c r="E11" s="141">
        <v>100</v>
      </c>
      <c r="F11" s="141">
        <v>2.8</v>
      </c>
      <c r="G11" s="141">
        <v>3.2</v>
      </c>
      <c r="H11" s="141">
        <v>4.7</v>
      </c>
      <c r="I11" s="141">
        <v>59</v>
      </c>
    </row>
    <row r="12" spans="1:9" ht="69.95" customHeight="1" thickBot="1" x14ac:dyDescent="0.75">
      <c r="A12" s="237"/>
      <c r="B12" s="237"/>
      <c r="C12" s="237"/>
      <c r="D12" s="237"/>
      <c r="E12" s="237"/>
      <c r="F12" s="143">
        <f>SUM(F9:F11)</f>
        <v>7.89</v>
      </c>
      <c r="G12" s="143">
        <f>SUM(G9:G11)</f>
        <v>16.64</v>
      </c>
      <c r="H12" s="143">
        <f>SUM(H9:H11)</f>
        <v>4.8900000000000006</v>
      </c>
      <c r="I12" s="143">
        <f>SUM(I9:I11)</f>
        <v>203.36</v>
      </c>
    </row>
    <row r="13" spans="1:9" ht="69.95" customHeight="1" thickBot="1" x14ac:dyDescent="0.3">
      <c r="A13" s="238" t="s">
        <v>382</v>
      </c>
      <c r="B13" s="240" t="s">
        <v>452</v>
      </c>
      <c r="C13" s="147" t="s">
        <v>51</v>
      </c>
      <c r="D13" s="148">
        <v>25</v>
      </c>
      <c r="E13" s="148">
        <v>25</v>
      </c>
      <c r="F13" s="148">
        <v>1.77</v>
      </c>
      <c r="G13" s="148">
        <v>0.27</v>
      </c>
      <c r="H13" s="148">
        <v>11.6</v>
      </c>
      <c r="I13" s="148">
        <v>57.25</v>
      </c>
    </row>
    <row r="14" spans="1:9" ht="69.95" customHeight="1" thickBot="1" x14ac:dyDescent="0.3">
      <c r="A14" s="238"/>
      <c r="B14" s="240"/>
      <c r="C14" s="147" t="s">
        <v>383</v>
      </c>
      <c r="D14" s="148">
        <v>5</v>
      </c>
      <c r="E14" s="148">
        <v>5</v>
      </c>
      <c r="F14" s="148">
        <v>1.3</v>
      </c>
      <c r="G14" s="148">
        <v>1.35</v>
      </c>
      <c r="H14" s="148"/>
      <c r="I14" s="148">
        <v>17.350000000000001</v>
      </c>
    </row>
    <row r="15" spans="1:9" ht="69.95" customHeight="1" thickBot="1" x14ac:dyDescent="0.75">
      <c r="A15" s="239"/>
      <c r="B15" s="233"/>
      <c r="C15" s="147" t="s">
        <v>149</v>
      </c>
      <c r="D15" s="141">
        <v>6</v>
      </c>
      <c r="E15" s="141">
        <v>6</v>
      </c>
      <c r="F15" s="141">
        <v>0.02</v>
      </c>
      <c r="G15" s="141">
        <v>4.71</v>
      </c>
      <c r="H15" s="141">
        <v>0.03</v>
      </c>
      <c r="I15" s="141">
        <v>44.04</v>
      </c>
    </row>
    <row r="16" spans="1:9" ht="69.95" customHeight="1" thickBot="1" x14ac:dyDescent="0.75">
      <c r="A16" s="237"/>
      <c r="B16" s="237"/>
      <c r="C16" s="237"/>
      <c r="D16" s="237"/>
      <c r="E16" s="237"/>
      <c r="F16" s="143">
        <f>SUM(F13:F15)</f>
        <v>3.0900000000000003</v>
      </c>
      <c r="G16" s="143">
        <f>SUM(G13:G15)</f>
        <v>6.33</v>
      </c>
      <c r="H16" s="143">
        <f>SUM(H13:H15)</f>
        <v>11.629999999999999</v>
      </c>
      <c r="I16" s="143">
        <f>SUM(I13:I15)</f>
        <v>118.63999999999999</v>
      </c>
    </row>
    <row r="17" spans="1:9" ht="69.95" customHeight="1" thickBot="1" x14ac:dyDescent="0.75">
      <c r="A17" s="259" t="s">
        <v>53</v>
      </c>
      <c r="B17" s="242">
        <v>150</v>
      </c>
      <c r="C17" s="140" t="s">
        <v>42</v>
      </c>
      <c r="D17" s="141">
        <v>1</v>
      </c>
      <c r="E17" s="141">
        <v>1</v>
      </c>
      <c r="F17" s="141">
        <v>4.0000000000000001E-3</v>
      </c>
      <c r="G17" s="141"/>
      <c r="H17" s="141">
        <v>0.64</v>
      </c>
      <c r="I17" s="141">
        <v>2.94</v>
      </c>
    </row>
    <row r="18" spans="1:9" ht="69.95" customHeight="1" thickBot="1" x14ac:dyDescent="0.75">
      <c r="A18" s="259"/>
      <c r="B18" s="242"/>
      <c r="C18" s="140" t="s">
        <v>24</v>
      </c>
      <c r="D18" s="141">
        <v>100</v>
      </c>
      <c r="E18" s="141">
        <v>100</v>
      </c>
      <c r="F18" s="141">
        <v>2.8</v>
      </c>
      <c r="G18" s="141">
        <v>3.2</v>
      </c>
      <c r="H18" s="141">
        <v>4.7</v>
      </c>
      <c r="I18" s="141">
        <v>59</v>
      </c>
    </row>
    <row r="19" spans="1:9" ht="69.95" customHeight="1" thickBot="1" x14ac:dyDescent="0.75">
      <c r="A19" s="259"/>
      <c r="B19" s="242"/>
      <c r="C19" s="140" t="s">
        <v>14</v>
      </c>
      <c r="D19" s="141">
        <v>8</v>
      </c>
      <c r="E19" s="141">
        <v>8</v>
      </c>
      <c r="F19" s="141"/>
      <c r="G19" s="141"/>
      <c r="H19" s="141">
        <v>7.64</v>
      </c>
      <c r="I19" s="141">
        <v>31.2</v>
      </c>
    </row>
    <row r="20" spans="1:9" ht="69.95" customHeight="1" thickBot="1" x14ac:dyDescent="0.75">
      <c r="A20" s="237"/>
      <c r="B20" s="237"/>
      <c r="C20" s="237"/>
      <c r="D20" s="237"/>
      <c r="E20" s="237"/>
      <c r="F20" s="143">
        <f>SUM(F17:F19)</f>
        <v>2.8039999999999998</v>
      </c>
      <c r="G20" s="143">
        <f>SUM(G17:G19)</f>
        <v>3.2</v>
      </c>
      <c r="H20" s="143">
        <f>SUM(H17:H19)</f>
        <v>12.98</v>
      </c>
      <c r="I20" s="143">
        <f>SUM(I17:I19)</f>
        <v>93.14</v>
      </c>
    </row>
    <row r="21" spans="1:9" ht="69.95" customHeight="1" thickBot="1" x14ac:dyDescent="0.75">
      <c r="A21" s="233" t="s">
        <v>31</v>
      </c>
      <c r="B21" s="233"/>
      <c r="C21" s="233"/>
      <c r="D21" s="233"/>
      <c r="E21" s="233"/>
      <c r="F21" s="143">
        <f>F7+F12+F16+F20</f>
        <v>14.423999999999999</v>
      </c>
      <c r="G21" s="143">
        <f>G7+G12+G16+G20</f>
        <v>26.169999999999998</v>
      </c>
      <c r="H21" s="143">
        <f>H7+H12+H16+H20</f>
        <v>40.019999999999996</v>
      </c>
      <c r="I21" s="143">
        <f>I7+I12+I16+I20</f>
        <v>476.56</v>
      </c>
    </row>
    <row r="22" spans="1:9" ht="69.95" customHeight="1" thickBot="1" x14ac:dyDescent="0.75">
      <c r="A22" s="289" t="s">
        <v>15</v>
      </c>
      <c r="B22" s="289"/>
      <c r="C22" s="289"/>
      <c r="D22" s="289"/>
      <c r="E22" s="289"/>
      <c r="F22" s="289"/>
      <c r="G22" s="289"/>
      <c r="H22" s="289"/>
      <c r="I22" s="289"/>
    </row>
    <row r="23" spans="1:9" ht="69.95" customHeight="1" thickBot="1" x14ac:dyDescent="0.75">
      <c r="A23" s="162" t="s">
        <v>50</v>
      </c>
      <c r="B23" s="166">
        <v>125</v>
      </c>
      <c r="C23" s="140" t="s">
        <v>16</v>
      </c>
      <c r="D23" s="141">
        <v>125</v>
      </c>
      <c r="E23" s="141">
        <v>125</v>
      </c>
      <c r="F23" s="141"/>
      <c r="G23" s="141"/>
      <c r="H23" s="141">
        <v>8.75</v>
      </c>
      <c r="I23" s="141">
        <v>35</v>
      </c>
    </row>
    <row r="24" spans="1:9" ht="69.95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69.95" customHeight="1" thickBot="1" x14ac:dyDescent="0.3">
      <c r="A25" s="277" t="s">
        <v>245</v>
      </c>
      <c r="B25" s="280">
        <v>30</v>
      </c>
      <c r="C25" s="150" t="s">
        <v>202</v>
      </c>
      <c r="D25" s="158">
        <v>30</v>
      </c>
      <c r="E25" s="158">
        <v>24</v>
      </c>
      <c r="F25" s="158">
        <v>0.43</v>
      </c>
      <c r="G25" s="158">
        <v>0.02</v>
      </c>
      <c r="H25" s="158">
        <v>1.1299999999999999</v>
      </c>
      <c r="I25" s="158">
        <v>6.5</v>
      </c>
    </row>
    <row r="26" spans="1:9" ht="69.95" customHeight="1" thickBot="1" x14ac:dyDescent="0.3">
      <c r="A26" s="281"/>
      <c r="B26" s="281"/>
      <c r="C26" s="151" t="s">
        <v>246</v>
      </c>
      <c r="D26" s="152">
        <v>10</v>
      </c>
      <c r="E26" s="152">
        <v>8</v>
      </c>
      <c r="F26" s="152">
        <v>0.03</v>
      </c>
      <c r="G26" s="152"/>
      <c r="H26" s="152">
        <v>0.78</v>
      </c>
      <c r="I26" s="152">
        <v>3.6</v>
      </c>
    </row>
    <row r="27" spans="1:9" ht="69.95" customHeight="1" thickBot="1" x14ac:dyDescent="0.3">
      <c r="A27" s="281"/>
      <c r="B27" s="281"/>
      <c r="C27" s="151" t="s">
        <v>150</v>
      </c>
      <c r="D27" s="152">
        <v>1</v>
      </c>
      <c r="E27" s="152">
        <v>1</v>
      </c>
      <c r="F27" s="152"/>
      <c r="G27" s="152"/>
      <c r="H27" s="152">
        <v>0.99</v>
      </c>
      <c r="I27" s="152">
        <v>3.79</v>
      </c>
    </row>
    <row r="28" spans="1:9" ht="69.95" customHeight="1" thickBot="1" x14ac:dyDescent="0.3">
      <c r="A28" s="282"/>
      <c r="B28" s="282"/>
      <c r="C28" s="151" t="s">
        <v>141</v>
      </c>
      <c r="D28" s="152">
        <v>2</v>
      </c>
      <c r="E28" s="152">
        <v>2</v>
      </c>
      <c r="F28" s="152"/>
      <c r="G28" s="152">
        <v>1.88</v>
      </c>
      <c r="H28" s="152"/>
      <c r="I28" s="152">
        <v>17.46</v>
      </c>
    </row>
    <row r="29" spans="1:9" ht="69.95" customHeight="1" thickBot="1" x14ac:dyDescent="0.75">
      <c r="A29" s="237"/>
      <c r="B29" s="237"/>
      <c r="C29" s="237"/>
      <c r="D29" s="237"/>
      <c r="E29" s="237"/>
      <c r="F29" s="143">
        <f>SUM(F25:F28)</f>
        <v>0.45999999999999996</v>
      </c>
      <c r="G29" s="143">
        <f>SUM(G25:G28)</f>
        <v>1.9</v>
      </c>
      <c r="H29" s="143">
        <f>SUM(H25:H28)</f>
        <v>2.9</v>
      </c>
      <c r="I29" s="143">
        <f>SUM(I25:I28)</f>
        <v>31.35</v>
      </c>
    </row>
    <row r="30" spans="1:9" ht="69.95" customHeight="1" thickBot="1" x14ac:dyDescent="0.75">
      <c r="A30" s="277" t="s">
        <v>193</v>
      </c>
      <c r="B30" s="280" t="s">
        <v>392</v>
      </c>
      <c r="C30" s="150" t="s">
        <v>155</v>
      </c>
      <c r="D30" s="141">
        <v>30</v>
      </c>
      <c r="E30" s="141">
        <v>21</v>
      </c>
      <c r="F30" s="141">
        <v>4.2</v>
      </c>
      <c r="G30" s="141">
        <v>2.0699999999999998</v>
      </c>
      <c r="H30" s="141"/>
      <c r="I30" s="141">
        <v>35.28</v>
      </c>
    </row>
    <row r="31" spans="1:9" ht="69.95" customHeight="1" thickBot="1" x14ac:dyDescent="0.3">
      <c r="A31" s="285"/>
      <c r="B31" s="286"/>
      <c r="C31" s="151" t="s">
        <v>184</v>
      </c>
      <c r="D31" s="152">
        <v>5</v>
      </c>
      <c r="E31" s="152">
        <v>5</v>
      </c>
      <c r="F31" s="152">
        <v>0.13</v>
      </c>
      <c r="G31" s="152">
        <v>0.75</v>
      </c>
      <c r="H31" s="152">
        <v>0.18</v>
      </c>
      <c r="I31" s="152">
        <v>8</v>
      </c>
    </row>
    <row r="32" spans="1:9" ht="69.95" customHeight="1" thickBot="1" x14ac:dyDescent="0.75">
      <c r="A32" s="278"/>
      <c r="B32" s="278"/>
      <c r="C32" s="151" t="s">
        <v>154</v>
      </c>
      <c r="D32" s="141">
        <v>80</v>
      </c>
      <c r="E32" s="141">
        <v>56</v>
      </c>
      <c r="F32" s="141">
        <v>1</v>
      </c>
      <c r="G32" s="141">
        <v>0.22</v>
      </c>
      <c r="H32" s="141">
        <v>9.1199999999999992</v>
      </c>
      <c r="I32" s="141">
        <v>44.8</v>
      </c>
    </row>
    <row r="33" spans="1:9" ht="69.95" customHeight="1" thickBot="1" x14ac:dyDescent="0.3">
      <c r="A33" s="278"/>
      <c r="B33" s="278"/>
      <c r="C33" s="151" t="s">
        <v>157</v>
      </c>
      <c r="D33" s="152">
        <v>10</v>
      </c>
      <c r="E33" s="152">
        <v>8</v>
      </c>
      <c r="F33" s="152">
        <v>0.02</v>
      </c>
      <c r="G33" s="152"/>
      <c r="H33" s="152">
        <v>0.57999999999999996</v>
      </c>
      <c r="I33" s="152">
        <v>2.7</v>
      </c>
    </row>
    <row r="34" spans="1:9" ht="69.95" customHeight="1" thickBot="1" x14ac:dyDescent="0.3">
      <c r="A34" s="278"/>
      <c r="B34" s="278"/>
      <c r="C34" s="151" t="s">
        <v>194</v>
      </c>
      <c r="D34" s="152">
        <v>10</v>
      </c>
      <c r="E34" s="152">
        <v>9</v>
      </c>
      <c r="F34" s="152">
        <v>0.01</v>
      </c>
      <c r="G34" s="152"/>
      <c r="H34" s="152">
        <v>0.23</v>
      </c>
      <c r="I34" s="152">
        <v>1.3</v>
      </c>
    </row>
    <row r="35" spans="1:9" ht="69.95" customHeight="1" thickBot="1" x14ac:dyDescent="0.3">
      <c r="A35" s="278"/>
      <c r="B35" s="278"/>
      <c r="C35" s="151" t="s">
        <v>158</v>
      </c>
      <c r="D35" s="152">
        <v>10</v>
      </c>
      <c r="E35" s="152">
        <v>8</v>
      </c>
      <c r="F35" s="152">
        <v>0.16</v>
      </c>
      <c r="G35" s="152"/>
      <c r="H35" s="152">
        <v>0.8</v>
      </c>
      <c r="I35" s="152">
        <v>3.36</v>
      </c>
    </row>
    <row r="36" spans="1:9" ht="69.95" customHeight="1" thickBot="1" x14ac:dyDescent="0.3">
      <c r="A36" s="278"/>
      <c r="B36" s="278"/>
      <c r="C36" s="151" t="s">
        <v>213</v>
      </c>
      <c r="D36" s="152">
        <v>5</v>
      </c>
      <c r="E36" s="152">
        <v>5</v>
      </c>
      <c r="F36" s="152">
        <v>0.47</v>
      </c>
      <c r="G36" s="152">
        <v>0.06</v>
      </c>
      <c r="H36" s="152">
        <v>3.73</v>
      </c>
      <c r="I36" s="152">
        <v>16</v>
      </c>
    </row>
    <row r="37" spans="1:9" ht="69.95" customHeight="1" thickBot="1" x14ac:dyDescent="0.75">
      <c r="A37" s="237"/>
      <c r="B37" s="237"/>
      <c r="C37" s="237"/>
      <c r="D37" s="237"/>
      <c r="E37" s="237"/>
      <c r="F37" s="143">
        <f>SUM(F30:F36)</f>
        <v>5.9899999999999993</v>
      </c>
      <c r="G37" s="143">
        <f>SUM(G30:G36)</f>
        <v>3.1</v>
      </c>
      <c r="H37" s="143">
        <f>SUM(H30:H36)</f>
        <v>14.64</v>
      </c>
      <c r="I37" s="143">
        <f>SUM(I30:I36)</f>
        <v>111.44</v>
      </c>
    </row>
    <row r="38" spans="1:9" ht="69.95" customHeight="1" thickBot="1" x14ac:dyDescent="0.3">
      <c r="A38" s="277" t="s">
        <v>393</v>
      </c>
      <c r="B38" s="280" t="s">
        <v>418</v>
      </c>
      <c r="C38" s="150" t="s">
        <v>177</v>
      </c>
      <c r="D38" s="148">
        <v>70</v>
      </c>
      <c r="E38" s="148">
        <v>35</v>
      </c>
      <c r="F38" s="148">
        <v>5.6</v>
      </c>
      <c r="G38" s="148">
        <v>0.21</v>
      </c>
      <c r="H38" s="148"/>
      <c r="I38" s="148">
        <v>24.15</v>
      </c>
    </row>
    <row r="39" spans="1:9" ht="69.95" customHeight="1" thickBot="1" x14ac:dyDescent="0.3">
      <c r="A39" s="285"/>
      <c r="B39" s="286"/>
      <c r="C39" s="151" t="s">
        <v>158</v>
      </c>
      <c r="D39" s="152">
        <v>6</v>
      </c>
      <c r="E39" s="152">
        <v>5</v>
      </c>
      <c r="F39" s="152">
        <v>0.1</v>
      </c>
      <c r="G39" s="152"/>
      <c r="H39" s="152">
        <v>0.46</v>
      </c>
      <c r="I39" s="152">
        <v>2.06</v>
      </c>
    </row>
    <row r="40" spans="1:9" ht="69.95" customHeight="1" thickBot="1" x14ac:dyDescent="0.3">
      <c r="A40" s="278"/>
      <c r="B40" s="278"/>
      <c r="C40" s="151" t="s">
        <v>51</v>
      </c>
      <c r="D40" s="152">
        <v>6</v>
      </c>
      <c r="E40" s="152">
        <v>6</v>
      </c>
      <c r="F40" s="152">
        <v>0.43</v>
      </c>
      <c r="G40" s="152">
        <v>7.0000000000000007E-2</v>
      </c>
      <c r="H40" s="152">
        <v>2.78</v>
      </c>
      <c r="I40" s="152">
        <v>13.74</v>
      </c>
    </row>
    <row r="41" spans="1:9" ht="69.95" customHeight="1" thickBot="1" x14ac:dyDescent="0.3">
      <c r="A41" s="278"/>
      <c r="B41" s="278"/>
      <c r="C41" s="151" t="s">
        <v>138</v>
      </c>
      <c r="D41" s="152">
        <v>4</v>
      </c>
      <c r="E41" s="152">
        <v>3.48</v>
      </c>
      <c r="F41" s="152">
        <v>0.64</v>
      </c>
      <c r="G41" s="152">
        <v>1.03</v>
      </c>
      <c r="H41" s="152">
        <v>0.01</v>
      </c>
      <c r="I41" s="152">
        <v>11.5</v>
      </c>
    </row>
    <row r="42" spans="1:9" ht="69.95" customHeight="1" thickBot="1" x14ac:dyDescent="0.3">
      <c r="A42" s="278"/>
      <c r="B42" s="278"/>
      <c r="C42" s="151" t="s">
        <v>137</v>
      </c>
      <c r="D42" s="152">
        <v>10</v>
      </c>
      <c r="E42" s="152">
        <v>110</v>
      </c>
      <c r="F42" s="152">
        <v>0.28000000000000003</v>
      </c>
      <c r="G42" s="152">
        <v>0.32</v>
      </c>
      <c r="H42" s="152">
        <v>0.47</v>
      </c>
      <c r="I42" s="152">
        <v>5.8</v>
      </c>
    </row>
    <row r="43" spans="1:9" ht="69.95" customHeight="1" thickBot="1" x14ac:dyDescent="0.75">
      <c r="A43" s="278"/>
      <c r="B43" s="278"/>
      <c r="C43" s="151" t="s">
        <v>398</v>
      </c>
      <c r="D43" s="141">
        <v>2</v>
      </c>
      <c r="E43" s="141">
        <v>2</v>
      </c>
      <c r="F43" s="141">
        <v>0.22</v>
      </c>
      <c r="G43" s="141">
        <v>0.03</v>
      </c>
      <c r="H43" s="141">
        <v>1.39</v>
      </c>
      <c r="I43" s="141">
        <v>6.84</v>
      </c>
    </row>
    <row r="44" spans="1:9" ht="69.95" customHeight="1" thickBot="1" x14ac:dyDescent="0.3">
      <c r="A44" s="278"/>
      <c r="B44" s="278"/>
      <c r="C44" s="151" t="s">
        <v>238</v>
      </c>
      <c r="D44" s="152">
        <v>45</v>
      </c>
      <c r="E44" s="152">
        <v>45</v>
      </c>
      <c r="F44" s="152">
        <v>5.67</v>
      </c>
      <c r="G44" s="152">
        <v>1.49</v>
      </c>
      <c r="H44" s="152">
        <v>27.95</v>
      </c>
      <c r="I44" s="152">
        <v>150.80000000000001</v>
      </c>
    </row>
    <row r="45" spans="1:9" ht="69.95" customHeight="1" thickBot="1" x14ac:dyDescent="0.75">
      <c r="A45" s="278"/>
      <c r="B45" s="278"/>
      <c r="C45" s="151" t="s">
        <v>142</v>
      </c>
      <c r="D45" s="141">
        <v>4</v>
      </c>
      <c r="E45" s="141">
        <v>4</v>
      </c>
      <c r="F45" s="141">
        <v>0.01</v>
      </c>
      <c r="G45" s="141">
        <v>3.14</v>
      </c>
      <c r="H45" s="141">
        <v>0.02</v>
      </c>
      <c r="I45" s="141">
        <v>29.36</v>
      </c>
    </row>
    <row r="46" spans="1:9" ht="69.95" customHeight="1" thickBot="1" x14ac:dyDescent="0.3">
      <c r="A46" s="278"/>
      <c r="B46" s="278"/>
      <c r="C46" s="151" t="s">
        <v>141</v>
      </c>
      <c r="D46" s="152">
        <v>2</v>
      </c>
      <c r="E46" s="152">
        <v>2</v>
      </c>
      <c r="F46" s="152"/>
      <c r="G46" s="152">
        <v>1.88</v>
      </c>
      <c r="H46" s="152"/>
      <c r="I46" s="152">
        <v>17.46</v>
      </c>
    </row>
    <row r="47" spans="1:9" ht="69.95" customHeight="1" thickBot="1" x14ac:dyDescent="0.75">
      <c r="A47" s="237"/>
      <c r="B47" s="237"/>
      <c r="C47" s="237"/>
      <c r="D47" s="237"/>
      <c r="E47" s="237"/>
      <c r="F47" s="143">
        <f>SUM(F38:F46)</f>
        <v>12.949999999999998</v>
      </c>
      <c r="G47" s="143">
        <f t="shared" ref="G47:I47" si="0">SUM(G38:G46)</f>
        <v>8.1700000000000017</v>
      </c>
      <c r="H47" s="143">
        <f t="shared" si="0"/>
        <v>33.080000000000005</v>
      </c>
      <c r="I47" s="143">
        <f t="shared" si="0"/>
        <v>261.70999999999998</v>
      </c>
    </row>
    <row r="48" spans="1:9" ht="69.95" customHeight="1" thickBot="1" x14ac:dyDescent="0.75">
      <c r="A48" s="277" t="s">
        <v>48</v>
      </c>
      <c r="B48" s="280">
        <v>150</v>
      </c>
      <c r="C48" s="140" t="s">
        <v>413</v>
      </c>
      <c r="D48" s="141">
        <v>8</v>
      </c>
      <c r="E48" s="141">
        <v>8</v>
      </c>
      <c r="F48" s="141">
        <v>0.18</v>
      </c>
      <c r="G48" s="141"/>
      <c r="H48" s="141">
        <v>3.84</v>
      </c>
      <c r="I48" s="141">
        <v>15.92</v>
      </c>
    </row>
    <row r="49" spans="1:9" ht="69.95" customHeight="1" thickBot="1" x14ac:dyDescent="0.3">
      <c r="A49" s="279"/>
      <c r="B49" s="279"/>
      <c r="C49" s="151" t="s">
        <v>150</v>
      </c>
      <c r="D49" s="152">
        <v>10</v>
      </c>
      <c r="E49" s="152">
        <v>10</v>
      </c>
      <c r="F49" s="152"/>
      <c r="G49" s="152"/>
      <c r="H49" s="152">
        <v>9.5500000000000007</v>
      </c>
      <c r="I49" s="152">
        <v>39</v>
      </c>
    </row>
    <row r="50" spans="1:9" ht="69.95" customHeight="1" thickBot="1" x14ac:dyDescent="0.75">
      <c r="A50" s="237"/>
      <c r="B50" s="237"/>
      <c r="C50" s="237"/>
      <c r="D50" s="237"/>
      <c r="E50" s="237"/>
      <c r="F50" s="143">
        <f>SUM(F48:F49)</f>
        <v>0.18</v>
      </c>
      <c r="G50" s="143">
        <f>SUM(G48:G49)</f>
        <v>0</v>
      </c>
      <c r="H50" s="143">
        <f>SUM(H48:H49)</f>
        <v>13.39</v>
      </c>
      <c r="I50" s="143">
        <f>SUM(I48:I49)</f>
        <v>54.92</v>
      </c>
    </row>
    <row r="51" spans="1:9" ht="69.95" customHeight="1" thickBot="1" x14ac:dyDescent="0.75">
      <c r="A51" s="144" t="s">
        <v>49</v>
      </c>
      <c r="B51" s="137">
        <v>25</v>
      </c>
      <c r="C51" s="140" t="s">
        <v>26</v>
      </c>
      <c r="D51" s="141">
        <v>25</v>
      </c>
      <c r="E51" s="141">
        <v>25</v>
      </c>
      <c r="F51" s="141">
        <v>1.3</v>
      </c>
      <c r="G51" s="141">
        <v>0.3</v>
      </c>
      <c r="H51" s="141">
        <v>11.07</v>
      </c>
      <c r="I51" s="141">
        <v>53.5</v>
      </c>
    </row>
    <row r="52" spans="1:9" ht="69.95" customHeight="1" thickBot="1" x14ac:dyDescent="0.75">
      <c r="A52" s="233" t="s">
        <v>30</v>
      </c>
      <c r="B52" s="233"/>
      <c r="C52" s="233"/>
      <c r="D52" s="233"/>
      <c r="E52" s="233"/>
      <c r="F52" s="143">
        <f>F29+F37+F47+F50+F51</f>
        <v>20.88</v>
      </c>
      <c r="G52" s="143">
        <f>G29+G37+G47+G50+G51</f>
        <v>13.470000000000002</v>
      </c>
      <c r="H52" s="143">
        <f>H29+H37+H47+H50+H51</f>
        <v>75.080000000000013</v>
      </c>
      <c r="I52" s="143">
        <f>I29+I37+I47+I50+I51</f>
        <v>512.92000000000007</v>
      </c>
    </row>
    <row r="53" spans="1:9" ht="69.95" customHeight="1" thickBot="1" x14ac:dyDescent="0.75">
      <c r="A53" s="233" t="s">
        <v>27</v>
      </c>
      <c r="B53" s="233"/>
      <c r="C53" s="233"/>
      <c r="D53" s="233"/>
      <c r="E53" s="233"/>
      <c r="F53" s="233"/>
      <c r="G53" s="233"/>
      <c r="H53" s="233"/>
      <c r="I53" s="233"/>
    </row>
    <row r="54" spans="1:9" ht="69.95" customHeight="1" thickBot="1" x14ac:dyDescent="0.3">
      <c r="A54" s="277" t="s">
        <v>394</v>
      </c>
      <c r="B54" s="280">
        <v>120</v>
      </c>
      <c r="C54" s="147" t="s">
        <v>60</v>
      </c>
      <c r="D54" s="148">
        <v>100</v>
      </c>
      <c r="E54" s="148">
        <v>100</v>
      </c>
      <c r="F54" s="148">
        <v>18</v>
      </c>
      <c r="G54" s="148">
        <v>2</v>
      </c>
      <c r="H54" s="148">
        <v>3.3</v>
      </c>
      <c r="I54" s="148">
        <v>103</v>
      </c>
    </row>
    <row r="55" spans="1:9" ht="69.95" customHeight="1" thickBot="1" x14ac:dyDescent="0.3">
      <c r="A55" s="278"/>
      <c r="B55" s="278"/>
      <c r="C55" s="147" t="s">
        <v>138</v>
      </c>
      <c r="D55" s="148">
        <v>4</v>
      </c>
      <c r="E55" s="148">
        <v>3.48</v>
      </c>
      <c r="F55" s="148">
        <v>0.64</v>
      </c>
      <c r="G55" s="148">
        <v>1.03</v>
      </c>
      <c r="H55" s="148">
        <v>0.01</v>
      </c>
      <c r="I55" s="148">
        <v>11.5</v>
      </c>
    </row>
    <row r="56" spans="1:9" ht="69.95" customHeight="1" thickBot="1" x14ac:dyDescent="0.3">
      <c r="A56" s="278"/>
      <c r="B56" s="278"/>
      <c r="C56" s="147" t="s">
        <v>170</v>
      </c>
      <c r="D56" s="148">
        <v>20</v>
      </c>
      <c r="E56" s="148">
        <v>20</v>
      </c>
      <c r="F56" s="148">
        <v>1.86</v>
      </c>
      <c r="G56" s="148">
        <v>0.2</v>
      </c>
      <c r="H56" s="148">
        <v>13.94</v>
      </c>
      <c r="I56" s="148">
        <v>63.4</v>
      </c>
    </row>
    <row r="57" spans="1:9" ht="69.95" customHeight="1" thickBot="1" x14ac:dyDescent="0.3">
      <c r="A57" s="278"/>
      <c r="B57" s="278"/>
      <c r="C57" s="147" t="s">
        <v>150</v>
      </c>
      <c r="D57" s="148">
        <v>7</v>
      </c>
      <c r="E57" s="148">
        <v>7</v>
      </c>
      <c r="F57" s="148"/>
      <c r="G57" s="148"/>
      <c r="H57" s="148">
        <v>6.68</v>
      </c>
      <c r="I57" s="148">
        <v>27.3</v>
      </c>
    </row>
    <row r="58" spans="1:9" ht="69.95" customHeight="1" thickBot="1" x14ac:dyDescent="0.75">
      <c r="A58" s="278"/>
      <c r="B58" s="278"/>
      <c r="C58" s="147" t="s">
        <v>142</v>
      </c>
      <c r="D58" s="141">
        <v>4</v>
      </c>
      <c r="E58" s="141">
        <v>4</v>
      </c>
      <c r="F58" s="141">
        <v>0.01</v>
      </c>
      <c r="G58" s="141">
        <v>3.14</v>
      </c>
      <c r="H58" s="141">
        <v>0.02</v>
      </c>
      <c r="I58" s="141">
        <v>29.36</v>
      </c>
    </row>
    <row r="59" spans="1:9" ht="69.95" customHeight="1" thickBot="1" x14ac:dyDescent="0.3">
      <c r="A59" s="279"/>
      <c r="B59" s="279"/>
      <c r="C59" s="147" t="s">
        <v>141</v>
      </c>
      <c r="D59" s="148">
        <v>4</v>
      </c>
      <c r="E59" s="148">
        <v>4</v>
      </c>
      <c r="F59" s="148"/>
      <c r="G59" s="148">
        <v>3.76</v>
      </c>
      <c r="H59" s="148"/>
      <c r="I59" s="148">
        <v>34.92</v>
      </c>
    </row>
    <row r="60" spans="1:9" ht="69.95" customHeight="1" thickBot="1" x14ac:dyDescent="0.75">
      <c r="A60" s="237"/>
      <c r="B60" s="237"/>
      <c r="C60" s="237"/>
      <c r="D60" s="237"/>
      <c r="E60" s="237"/>
      <c r="F60" s="143">
        <f>SUM(F54:F59)</f>
        <v>20.51</v>
      </c>
      <c r="G60" s="143">
        <f>SUM(G54:G59)</f>
        <v>10.130000000000001</v>
      </c>
      <c r="H60" s="143">
        <f>SUM(H54:H59)</f>
        <v>23.95</v>
      </c>
      <c r="I60" s="143">
        <f>SUM(I54:I59)</f>
        <v>269.48</v>
      </c>
    </row>
    <row r="61" spans="1:9" ht="69.95" customHeight="1" thickBot="1" x14ac:dyDescent="0.75">
      <c r="A61" s="307" t="s">
        <v>67</v>
      </c>
      <c r="B61" s="250">
        <v>150</v>
      </c>
      <c r="C61" s="140" t="s">
        <v>39</v>
      </c>
      <c r="D61" s="148">
        <v>1</v>
      </c>
      <c r="E61" s="148">
        <v>1</v>
      </c>
      <c r="F61" s="141"/>
      <c r="G61" s="141"/>
      <c r="H61" s="141"/>
      <c r="I61" s="141"/>
    </row>
    <row r="62" spans="1:9" ht="69.95" customHeight="1" thickBot="1" x14ac:dyDescent="0.75">
      <c r="A62" s="307"/>
      <c r="B62" s="251"/>
      <c r="C62" s="140" t="s">
        <v>45</v>
      </c>
      <c r="D62" s="141">
        <v>100</v>
      </c>
      <c r="E62" s="141">
        <v>100</v>
      </c>
      <c r="F62" s="141">
        <v>2.8</v>
      </c>
      <c r="G62" s="141">
        <v>3.2</v>
      </c>
      <c r="H62" s="141">
        <v>4.7</v>
      </c>
      <c r="I62" s="141">
        <v>59</v>
      </c>
    </row>
    <row r="63" spans="1:9" ht="69.95" customHeight="1" thickBot="1" x14ac:dyDescent="0.75">
      <c r="A63" s="307"/>
      <c r="B63" s="252"/>
      <c r="C63" s="140" t="s">
        <v>44</v>
      </c>
      <c r="D63" s="141">
        <v>8</v>
      </c>
      <c r="E63" s="141">
        <v>8</v>
      </c>
      <c r="F63" s="141"/>
      <c r="G63" s="141"/>
      <c r="H63" s="141">
        <v>7.64</v>
      </c>
      <c r="I63" s="141">
        <v>31.2</v>
      </c>
    </row>
    <row r="64" spans="1:9" ht="69.95" customHeight="1" thickBot="1" x14ac:dyDescent="0.75">
      <c r="A64" s="237"/>
      <c r="B64" s="237"/>
      <c r="C64" s="237"/>
      <c r="D64" s="237"/>
      <c r="E64" s="237"/>
      <c r="F64" s="143">
        <f>SUM(F61:F63)</f>
        <v>2.8</v>
      </c>
      <c r="G64" s="143">
        <f>SUM(G61:G63)</f>
        <v>3.2</v>
      </c>
      <c r="H64" s="143">
        <f>SUM(H61:H63)</f>
        <v>12.34</v>
      </c>
      <c r="I64" s="143">
        <f>SUM(I61:I63)</f>
        <v>90.2</v>
      </c>
    </row>
    <row r="65" spans="1:9" ht="69.95" customHeight="1" thickBot="1" x14ac:dyDescent="0.3">
      <c r="A65" s="162" t="s">
        <v>88</v>
      </c>
      <c r="B65" s="166">
        <v>15</v>
      </c>
      <c r="C65" s="150" t="s">
        <v>88</v>
      </c>
      <c r="D65" s="158">
        <v>15</v>
      </c>
      <c r="E65" s="158">
        <v>15</v>
      </c>
      <c r="F65" s="158">
        <v>0.91</v>
      </c>
      <c r="G65" s="158">
        <v>4.63</v>
      </c>
      <c r="H65" s="158">
        <v>8.67</v>
      </c>
      <c r="I65" s="158">
        <v>79.349999999999994</v>
      </c>
    </row>
    <row r="66" spans="1:9" ht="69.95" customHeight="1" thickBot="1" x14ac:dyDescent="0.75">
      <c r="A66" s="233" t="s">
        <v>32</v>
      </c>
      <c r="B66" s="233"/>
      <c r="C66" s="233"/>
      <c r="D66" s="233"/>
      <c r="E66" s="233"/>
      <c r="F66" s="143">
        <f>F60+F64+F65</f>
        <v>24.220000000000002</v>
      </c>
      <c r="G66" s="143">
        <f>G60+G64+G65</f>
        <v>17.96</v>
      </c>
      <c r="H66" s="143">
        <f>H60+H64+H65</f>
        <v>44.96</v>
      </c>
      <c r="I66" s="143">
        <f>I60+I64+I65</f>
        <v>439.03</v>
      </c>
    </row>
    <row r="67" spans="1:9" ht="69.95" customHeight="1" thickBot="1" x14ac:dyDescent="0.75">
      <c r="A67" s="233" t="s">
        <v>33</v>
      </c>
      <c r="B67" s="233"/>
      <c r="C67" s="233"/>
      <c r="D67" s="233"/>
      <c r="E67" s="233"/>
      <c r="F67" s="143">
        <f>F21+F52+F66</f>
        <v>59.524000000000001</v>
      </c>
      <c r="G67" s="143">
        <f>G21+G23+G52+G66</f>
        <v>57.6</v>
      </c>
      <c r="H67" s="143">
        <f>H21+H23+H52+H66</f>
        <v>168.81</v>
      </c>
      <c r="I67" s="143">
        <f>I21+I23+I52+I66</f>
        <v>1463.51</v>
      </c>
    </row>
    <row r="68" spans="1:9" ht="25.5" x14ac:dyDescent="0.3">
      <c r="A68" s="20"/>
      <c r="B68" s="20"/>
      <c r="C68" s="41"/>
      <c r="D68" s="22"/>
      <c r="E68" s="22"/>
      <c r="F68" s="22"/>
      <c r="G68" s="22"/>
      <c r="H68" s="22"/>
      <c r="I68" s="22"/>
    </row>
    <row r="69" spans="1:9" ht="26.25" x14ac:dyDescent="0.4">
      <c r="A69" s="7"/>
      <c r="B69" s="7"/>
      <c r="C69" s="8"/>
      <c r="D69" s="9"/>
      <c r="E69" s="9"/>
      <c r="F69" s="9"/>
      <c r="G69" s="9"/>
      <c r="H69" s="9"/>
      <c r="I69" s="9"/>
    </row>
  </sheetData>
  <mergeCells count="36">
    <mergeCell ref="A38:A46"/>
    <mergeCell ref="B38:B46"/>
    <mergeCell ref="A48:A49"/>
    <mergeCell ref="B48:B49"/>
    <mergeCell ref="A54:A59"/>
    <mergeCell ref="B54:B59"/>
    <mergeCell ref="A16:E16"/>
    <mergeCell ref="A6:I6"/>
    <mergeCell ref="A8:I8"/>
    <mergeCell ref="A9:A11"/>
    <mergeCell ref="B9:B11"/>
    <mergeCell ref="A12:E12"/>
    <mergeCell ref="B13:B15"/>
    <mergeCell ref="A13:A15"/>
    <mergeCell ref="A60:E60"/>
    <mergeCell ref="A47:E47"/>
    <mergeCell ref="A50:E50"/>
    <mergeCell ref="A52:E52"/>
    <mergeCell ref="A53:I53"/>
    <mergeCell ref="A37:E37"/>
    <mergeCell ref="A17:A19"/>
    <mergeCell ref="B17:B19"/>
    <mergeCell ref="A20:E20"/>
    <mergeCell ref="A21:E21"/>
    <mergeCell ref="A22:I22"/>
    <mergeCell ref="A29:E29"/>
    <mergeCell ref="A24:I24"/>
    <mergeCell ref="A30:A36"/>
    <mergeCell ref="B30:B36"/>
    <mergeCell ref="A25:A28"/>
    <mergeCell ref="B25:B28"/>
    <mergeCell ref="A61:A63"/>
    <mergeCell ref="B61:B63"/>
    <mergeCell ref="A64:E64"/>
    <mergeCell ref="A66:E66"/>
    <mergeCell ref="A67:E67"/>
  </mergeCells>
  <pageMargins left="0.7" right="0.7" top="0.75" bottom="0.75" header="0.3" footer="0.3"/>
  <pageSetup paperSize="9" scale="16" orientation="portrait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9"/>
  <sheetViews>
    <sheetView view="pageBreakPreview" zoomScale="26" zoomScaleNormal="89" zoomScaleSheetLayoutView="26" workbookViewId="0">
      <selection activeCell="C64" sqref="C64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61.5" x14ac:dyDescent="0.7">
      <c r="A3" s="156"/>
      <c r="B3" s="132"/>
      <c r="C3" s="157" t="s">
        <v>323</v>
      </c>
      <c r="D3" s="133"/>
      <c r="E3" s="133"/>
      <c r="F3" s="133"/>
      <c r="G3" s="133"/>
      <c r="H3" s="133"/>
      <c r="I3" s="157" t="s">
        <v>317</v>
      </c>
    </row>
    <row r="4" spans="1:9" ht="62.25" thickBot="1" x14ac:dyDescent="0.75">
      <c r="A4" s="156"/>
      <c r="B4" s="132" t="s">
        <v>220</v>
      </c>
      <c r="C4" s="133" t="s">
        <v>347</v>
      </c>
      <c r="D4" s="133"/>
      <c r="E4" s="133"/>
      <c r="F4" s="133"/>
      <c r="G4" s="133"/>
      <c r="H4" s="133" t="s">
        <v>408</v>
      </c>
      <c r="I4" s="133"/>
    </row>
    <row r="5" spans="1:9" ht="120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3">
      <c r="A7" s="162" t="s">
        <v>146</v>
      </c>
      <c r="B7" s="138">
        <v>90</v>
      </c>
      <c r="C7" s="147" t="s">
        <v>146</v>
      </c>
      <c r="D7" s="148">
        <v>90</v>
      </c>
      <c r="E7" s="148">
        <v>90</v>
      </c>
      <c r="F7" s="148">
        <v>0.64</v>
      </c>
      <c r="G7" s="148"/>
      <c r="H7" s="148">
        <v>10.52</v>
      </c>
      <c r="I7" s="148">
        <v>61.42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75">
      <c r="A9" s="259" t="s">
        <v>93</v>
      </c>
      <c r="B9" s="242">
        <v>150</v>
      </c>
      <c r="C9" s="140" t="s">
        <v>70</v>
      </c>
      <c r="D9" s="141">
        <v>40</v>
      </c>
      <c r="E9" s="141">
        <v>34.799999999999997</v>
      </c>
      <c r="F9" s="141">
        <v>5.08</v>
      </c>
      <c r="G9" s="141">
        <v>10.3</v>
      </c>
      <c r="H9" s="141">
        <v>0.17</v>
      </c>
      <c r="I9" s="141">
        <v>115</v>
      </c>
    </row>
    <row r="10" spans="1:9" ht="69.95" customHeight="1" thickBot="1" x14ac:dyDescent="0.75">
      <c r="A10" s="259"/>
      <c r="B10" s="242"/>
      <c r="C10" s="140" t="s">
        <v>11</v>
      </c>
      <c r="D10" s="141">
        <v>4</v>
      </c>
      <c r="E10" s="141">
        <v>4</v>
      </c>
      <c r="F10" s="141">
        <v>0.01</v>
      </c>
      <c r="G10" s="141">
        <v>3.14</v>
      </c>
      <c r="H10" s="141">
        <v>0.02</v>
      </c>
      <c r="I10" s="141">
        <v>29.36</v>
      </c>
    </row>
    <row r="11" spans="1:9" ht="69.95" customHeight="1" thickBot="1" x14ac:dyDescent="0.75">
      <c r="A11" s="259"/>
      <c r="B11" s="242"/>
      <c r="C11" s="140" t="s">
        <v>24</v>
      </c>
      <c r="D11" s="141">
        <v>100</v>
      </c>
      <c r="E11" s="141">
        <v>100</v>
      </c>
      <c r="F11" s="141">
        <v>2.8</v>
      </c>
      <c r="G11" s="141">
        <v>3.2</v>
      </c>
      <c r="H11" s="141">
        <v>4.7</v>
      </c>
      <c r="I11" s="141">
        <v>59</v>
      </c>
    </row>
    <row r="12" spans="1:9" ht="69.95" customHeight="1" thickBot="1" x14ac:dyDescent="0.75">
      <c r="A12" s="237"/>
      <c r="B12" s="237"/>
      <c r="C12" s="237"/>
      <c r="D12" s="237"/>
      <c r="E12" s="237"/>
      <c r="F12" s="143">
        <f>SUM(F9:F11)</f>
        <v>7.89</v>
      </c>
      <c r="G12" s="143">
        <f>SUM(G9:G11)</f>
        <v>16.64</v>
      </c>
      <c r="H12" s="143">
        <f>SUM(H9:H11)</f>
        <v>4.8900000000000006</v>
      </c>
      <c r="I12" s="143">
        <f>SUM(I9:I11)</f>
        <v>203.36</v>
      </c>
    </row>
    <row r="13" spans="1:9" ht="69.95" customHeight="1" thickBot="1" x14ac:dyDescent="0.75">
      <c r="A13" s="243" t="s">
        <v>192</v>
      </c>
      <c r="B13" s="240" t="s">
        <v>432</v>
      </c>
      <c r="C13" s="140" t="s">
        <v>12</v>
      </c>
      <c r="D13" s="141">
        <v>30</v>
      </c>
      <c r="E13" s="141">
        <v>30</v>
      </c>
      <c r="F13" s="141">
        <v>2.13</v>
      </c>
      <c r="G13" s="141">
        <v>0.33</v>
      </c>
      <c r="H13" s="141">
        <v>13.9</v>
      </c>
      <c r="I13" s="141">
        <v>68.7</v>
      </c>
    </row>
    <row r="14" spans="1:9" ht="69.95" customHeight="1" thickBot="1" x14ac:dyDescent="0.75">
      <c r="A14" s="243"/>
      <c r="B14" s="240"/>
      <c r="C14" s="140" t="s">
        <v>11</v>
      </c>
      <c r="D14" s="141">
        <v>7</v>
      </c>
      <c r="E14" s="141">
        <v>7</v>
      </c>
      <c r="F14" s="141">
        <v>0.02</v>
      </c>
      <c r="G14" s="141">
        <v>5.49</v>
      </c>
      <c r="H14" s="141">
        <v>0.03</v>
      </c>
      <c r="I14" s="141">
        <v>51.38</v>
      </c>
    </row>
    <row r="15" spans="1:9" ht="69.95" customHeight="1" thickBot="1" x14ac:dyDescent="0.75">
      <c r="A15" s="243"/>
      <c r="B15" s="240"/>
      <c r="C15" s="140" t="s">
        <v>13</v>
      </c>
      <c r="D15" s="141">
        <v>9</v>
      </c>
      <c r="E15" s="141">
        <v>9</v>
      </c>
      <c r="F15" s="141">
        <v>2.34</v>
      </c>
      <c r="G15" s="141">
        <v>2.4300000000000002</v>
      </c>
      <c r="H15" s="141"/>
      <c r="I15" s="141">
        <v>31.23</v>
      </c>
    </row>
    <row r="16" spans="1:9" ht="69.95" customHeight="1" thickBot="1" x14ac:dyDescent="0.75">
      <c r="A16" s="237"/>
      <c r="B16" s="237"/>
      <c r="C16" s="237"/>
      <c r="D16" s="237"/>
      <c r="E16" s="237"/>
      <c r="F16" s="143">
        <f>SUM(F13:F15)</f>
        <v>4.49</v>
      </c>
      <c r="G16" s="143">
        <f t="shared" ref="G16:I16" si="0">SUM(G13:G15)</f>
        <v>8.25</v>
      </c>
      <c r="H16" s="143">
        <f t="shared" si="0"/>
        <v>13.93</v>
      </c>
      <c r="I16" s="143">
        <f t="shared" si="0"/>
        <v>151.31</v>
      </c>
    </row>
    <row r="17" spans="1:9" ht="69.95" customHeight="1" thickBot="1" x14ac:dyDescent="0.75">
      <c r="A17" s="259" t="s">
        <v>53</v>
      </c>
      <c r="B17" s="242">
        <v>200</v>
      </c>
      <c r="C17" s="140" t="s">
        <v>42</v>
      </c>
      <c r="D17" s="141">
        <v>1</v>
      </c>
      <c r="E17" s="141">
        <v>1</v>
      </c>
      <c r="F17" s="141"/>
      <c r="G17" s="141"/>
      <c r="H17" s="141">
        <v>0.64</v>
      </c>
      <c r="I17" s="141">
        <v>2.94</v>
      </c>
    </row>
    <row r="18" spans="1:9" ht="69.95" customHeight="1" thickBot="1" x14ac:dyDescent="0.75">
      <c r="A18" s="259"/>
      <c r="B18" s="242"/>
      <c r="C18" s="140" t="s">
        <v>24</v>
      </c>
      <c r="D18" s="141">
        <v>100</v>
      </c>
      <c r="E18" s="141">
        <v>100</v>
      </c>
      <c r="F18" s="141">
        <v>2.8</v>
      </c>
      <c r="G18" s="141">
        <v>3.2</v>
      </c>
      <c r="H18" s="141">
        <v>4.7</v>
      </c>
      <c r="I18" s="141">
        <v>59</v>
      </c>
    </row>
    <row r="19" spans="1:9" ht="69.95" customHeight="1" thickBot="1" x14ac:dyDescent="0.75">
      <c r="A19" s="259"/>
      <c r="B19" s="242"/>
      <c r="C19" s="140" t="s">
        <v>14</v>
      </c>
      <c r="D19" s="180">
        <v>12</v>
      </c>
      <c r="E19" s="180">
        <v>12</v>
      </c>
      <c r="F19" s="180"/>
      <c r="G19" s="180"/>
      <c r="H19" s="180">
        <v>11.4</v>
      </c>
      <c r="I19" s="180">
        <v>46.8</v>
      </c>
    </row>
    <row r="20" spans="1:9" ht="69.95" customHeight="1" thickBot="1" x14ac:dyDescent="0.75">
      <c r="A20" s="237"/>
      <c r="B20" s="237"/>
      <c r="C20" s="237"/>
      <c r="D20" s="237"/>
      <c r="E20" s="237"/>
      <c r="F20" s="143">
        <f>SUM(F17:F19)</f>
        <v>2.8</v>
      </c>
      <c r="G20" s="143">
        <f>SUM(G17:G19)</f>
        <v>3.2</v>
      </c>
      <c r="H20" s="143">
        <f>SUM(H17:H19)</f>
        <v>16.740000000000002</v>
      </c>
      <c r="I20" s="143">
        <f>SUM(I17:I19)</f>
        <v>108.74</v>
      </c>
    </row>
    <row r="21" spans="1:9" ht="69.95" customHeight="1" thickBot="1" x14ac:dyDescent="0.75">
      <c r="A21" s="233" t="s">
        <v>31</v>
      </c>
      <c r="B21" s="233"/>
      <c r="C21" s="233"/>
      <c r="D21" s="233"/>
      <c r="E21" s="233"/>
      <c r="F21" s="143">
        <f>F7+F12+F16+F20</f>
        <v>15.82</v>
      </c>
      <c r="G21" s="143">
        <f t="shared" ref="G21:H21" si="1">G7+G12+G16+G20</f>
        <v>28.09</v>
      </c>
      <c r="H21" s="143">
        <f t="shared" si="1"/>
        <v>46.08</v>
      </c>
      <c r="I21" s="143">
        <f>I7+I12+I16+I20</f>
        <v>524.83000000000004</v>
      </c>
    </row>
    <row r="22" spans="1:9" ht="69.95" customHeight="1" thickBot="1" x14ac:dyDescent="0.75">
      <c r="A22" s="289" t="s">
        <v>15</v>
      </c>
      <c r="B22" s="289"/>
      <c r="C22" s="289"/>
      <c r="D22" s="289"/>
      <c r="E22" s="289"/>
      <c r="F22" s="289"/>
      <c r="G22" s="289"/>
      <c r="H22" s="289"/>
      <c r="I22" s="289"/>
    </row>
    <row r="23" spans="1:9" ht="69.95" customHeight="1" thickBot="1" x14ac:dyDescent="0.75">
      <c r="A23" s="144" t="s">
        <v>153</v>
      </c>
      <c r="B23" s="138">
        <v>125</v>
      </c>
      <c r="C23" s="140" t="s">
        <v>16</v>
      </c>
      <c r="D23" s="141">
        <v>125</v>
      </c>
      <c r="E23" s="141">
        <v>125</v>
      </c>
      <c r="F23" s="141"/>
      <c r="G23" s="141"/>
      <c r="H23" s="141">
        <v>8.75</v>
      </c>
      <c r="I23" s="141">
        <v>35</v>
      </c>
    </row>
    <row r="24" spans="1:9" ht="69.95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69.95" customHeight="1" thickBot="1" x14ac:dyDescent="0.3">
      <c r="A25" s="277" t="s">
        <v>245</v>
      </c>
      <c r="B25" s="280">
        <v>30</v>
      </c>
      <c r="C25" s="150" t="s">
        <v>202</v>
      </c>
      <c r="D25" s="158">
        <v>30</v>
      </c>
      <c r="E25" s="158">
        <v>24</v>
      </c>
      <c r="F25" s="158">
        <v>0.43</v>
      </c>
      <c r="G25" s="158">
        <v>0.02</v>
      </c>
      <c r="H25" s="158">
        <v>1.1299999999999999</v>
      </c>
      <c r="I25" s="158">
        <v>6.5</v>
      </c>
    </row>
    <row r="26" spans="1:9" ht="69.95" customHeight="1" thickBot="1" x14ac:dyDescent="0.3">
      <c r="A26" s="281"/>
      <c r="B26" s="281"/>
      <c r="C26" s="151" t="s">
        <v>246</v>
      </c>
      <c r="D26" s="152">
        <v>10</v>
      </c>
      <c r="E26" s="152">
        <v>8</v>
      </c>
      <c r="F26" s="152">
        <v>0.03</v>
      </c>
      <c r="G26" s="152"/>
      <c r="H26" s="152">
        <v>0.78</v>
      </c>
      <c r="I26" s="152">
        <v>3.6</v>
      </c>
    </row>
    <row r="27" spans="1:9" ht="69.95" customHeight="1" thickBot="1" x14ac:dyDescent="0.3">
      <c r="A27" s="281"/>
      <c r="B27" s="281"/>
      <c r="C27" s="151" t="s">
        <v>150</v>
      </c>
      <c r="D27" s="152">
        <v>1</v>
      </c>
      <c r="E27" s="152">
        <v>1</v>
      </c>
      <c r="F27" s="152"/>
      <c r="G27" s="152"/>
      <c r="H27" s="152">
        <v>0.99</v>
      </c>
      <c r="I27" s="152">
        <v>3.79</v>
      </c>
    </row>
    <row r="28" spans="1:9" ht="69.95" customHeight="1" thickBot="1" x14ac:dyDescent="0.3">
      <c r="A28" s="282"/>
      <c r="B28" s="282"/>
      <c r="C28" s="151" t="s">
        <v>141</v>
      </c>
      <c r="D28" s="152">
        <v>3</v>
      </c>
      <c r="E28" s="152">
        <v>3</v>
      </c>
      <c r="F28" s="152"/>
      <c r="G28" s="152">
        <v>2.81</v>
      </c>
      <c r="H28" s="152"/>
      <c r="I28" s="152">
        <v>26.19</v>
      </c>
    </row>
    <row r="29" spans="1:9" ht="69.95" customHeight="1" thickBot="1" x14ac:dyDescent="0.95">
      <c r="A29" s="287"/>
      <c r="B29" s="316"/>
      <c r="C29" s="316"/>
      <c r="D29" s="316"/>
      <c r="E29" s="317"/>
      <c r="F29" s="143">
        <f>SUM(F25:F28)</f>
        <v>0.45999999999999996</v>
      </c>
      <c r="G29" s="143">
        <f t="shared" ref="G29:I29" si="2">SUM(G25:G28)</f>
        <v>2.83</v>
      </c>
      <c r="H29" s="143">
        <f t="shared" si="2"/>
        <v>2.9</v>
      </c>
      <c r="I29" s="143">
        <f t="shared" si="2"/>
        <v>40.08</v>
      </c>
    </row>
    <row r="30" spans="1:9" ht="69.95" customHeight="1" thickBot="1" x14ac:dyDescent="0.75">
      <c r="A30" s="277" t="s">
        <v>193</v>
      </c>
      <c r="B30" s="280" t="s">
        <v>132</v>
      </c>
      <c r="C30" s="147" t="s">
        <v>155</v>
      </c>
      <c r="D30" s="141">
        <v>40</v>
      </c>
      <c r="E30" s="141">
        <v>28</v>
      </c>
      <c r="F30" s="141">
        <v>5.6</v>
      </c>
      <c r="G30" s="141">
        <v>2.76</v>
      </c>
      <c r="H30" s="141"/>
      <c r="I30" s="141">
        <v>47.04</v>
      </c>
    </row>
    <row r="31" spans="1:9" ht="69.95" customHeight="1" thickBot="1" x14ac:dyDescent="0.3">
      <c r="A31" s="278"/>
      <c r="B31" s="286"/>
      <c r="C31" s="147" t="s">
        <v>128</v>
      </c>
      <c r="D31" s="148">
        <v>10</v>
      </c>
      <c r="E31" s="148">
        <v>10</v>
      </c>
      <c r="F31" s="148">
        <v>0.28000000000000003</v>
      </c>
      <c r="G31" s="148">
        <v>2</v>
      </c>
      <c r="H31" s="148">
        <v>0.32</v>
      </c>
      <c r="I31" s="148">
        <v>20.6</v>
      </c>
    </row>
    <row r="32" spans="1:9" ht="69.95" customHeight="1" thickBot="1" x14ac:dyDescent="0.3">
      <c r="A32" s="278"/>
      <c r="B32" s="286"/>
      <c r="C32" s="147" t="s">
        <v>171</v>
      </c>
      <c r="D32" s="148">
        <v>60</v>
      </c>
      <c r="E32" s="148">
        <v>42</v>
      </c>
      <c r="F32" s="148">
        <v>0.84</v>
      </c>
      <c r="G32" s="148">
        <v>0.16</v>
      </c>
      <c r="H32" s="148">
        <v>6.84</v>
      </c>
      <c r="I32" s="148">
        <v>33.6</v>
      </c>
    </row>
    <row r="33" spans="1:9" ht="69.95" customHeight="1" thickBot="1" x14ac:dyDescent="0.3">
      <c r="A33" s="278"/>
      <c r="B33" s="286"/>
      <c r="C33" s="185" t="s">
        <v>141</v>
      </c>
      <c r="D33" s="148">
        <v>2</v>
      </c>
      <c r="E33" s="148">
        <v>2</v>
      </c>
      <c r="F33" s="148"/>
      <c r="G33" s="148">
        <v>1.87</v>
      </c>
      <c r="H33" s="148"/>
      <c r="I33" s="148">
        <v>17.46</v>
      </c>
    </row>
    <row r="34" spans="1:9" ht="69.95" customHeight="1" thickBot="1" x14ac:dyDescent="0.3">
      <c r="A34" s="278"/>
      <c r="B34" s="286"/>
      <c r="C34" s="147" t="s">
        <v>157</v>
      </c>
      <c r="D34" s="148">
        <v>15</v>
      </c>
      <c r="E34" s="148">
        <v>12</v>
      </c>
      <c r="F34" s="148">
        <v>0.03</v>
      </c>
      <c r="G34" s="148"/>
      <c r="H34" s="148">
        <v>0.87</v>
      </c>
      <c r="I34" s="148">
        <v>4.0999999999999996</v>
      </c>
    </row>
    <row r="35" spans="1:9" ht="69.95" customHeight="1" thickBot="1" x14ac:dyDescent="0.3">
      <c r="A35" s="278"/>
      <c r="B35" s="286"/>
      <c r="C35" s="147" t="s">
        <v>91</v>
      </c>
      <c r="D35" s="148">
        <v>10</v>
      </c>
      <c r="E35" s="148">
        <v>10</v>
      </c>
      <c r="F35" s="148">
        <v>0.75</v>
      </c>
      <c r="G35" s="148">
        <v>0.11</v>
      </c>
      <c r="H35" s="148">
        <v>6.92</v>
      </c>
      <c r="I35" s="148">
        <v>32.5</v>
      </c>
    </row>
    <row r="36" spans="1:9" ht="69.95" customHeight="1" thickBot="1" x14ac:dyDescent="0.3">
      <c r="A36" s="278"/>
      <c r="B36" s="286"/>
      <c r="C36" s="147" t="s">
        <v>194</v>
      </c>
      <c r="D36" s="148">
        <v>15</v>
      </c>
      <c r="E36" s="148">
        <v>12</v>
      </c>
      <c r="F36" s="148">
        <v>0.01</v>
      </c>
      <c r="G36" s="148"/>
      <c r="H36" s="148">
        <v>0.31</v>
      </c>
      <c r="I36" s="148">
        <v>1.7</v>
      </c>
    </row>
    <row r="37" spans="1:9" ht="69.95" customHeight="1" thickBot="1" x14ac:dyDescent="0.3">
      <c r="A37" s="279"/>
      <c r="B37" s="298"/>
      <c r="C37" s="147" t="s">
        <v>158</v>
      </c>
      <c r="D37" s="152">
        <v>10</v>
      </c>
      <c r="E37" s="152">
        <v>8</v>
      </c>
      <c r="F37" s="152">
        <v>0.16</v>
      </c>
      <c r="G37" s="152"/>
      <c r="H37" s="152">
        <v>0.8</v>
      </c>
      <c r="I37" s="152">
        <v>3.36</v>
      </c>
    </row>
    <row r="38" spans="1:9" ht="69.95" customHeight="1" thickBot="1" x14ac:dyDescent="0.75">
      <c r="A38" s="237"/>
      <c r="B38" s="237"/>
      <c r="C38" s="237"/>
      <c r="D38" s="237"/>
      <c r="E38" s="237"/>
      <c r="F38" s="143">
        <f>SUM(F30:F37)</f>
        <v>7.67</v>
      </c>
      <c r="G38" s="143">
        <f>SUM(G30:G37)</f>
        <v>6.9</v>
      </c>
      <c r="H38" s="143">
        <f>SUM(H30:H37)</f>
        <v>16.059999999999999</v>
      </c>
      <c r="I38" s="143">
        <f>SUM(I30:I37)</f>
        <v>160.36000000000001</v>
      </c>
    </row>
    <row r="39" spans="1:9" ht="69.95" customHeight="1" thickBot="1" x14ac:dyDescent="0.3">
      <c r="A39" s="277" t="s">
        <v>393</v>
      </c>
      <c r="B39" s="280" t="s">
        <v>446</v>
      </c>
      <c r="C39" s="147" t="s">
        <v>177</v>
      </c>
      <c r="D39" s="148">
        <v>120</v>
      </c>
      <c r="E39" s="148">
        <v>60</v>
      </c>
      <c r="F39" s="148">
        <v>9.6</v>
      </c>
      <c r="G39" s="148">
        <v>0.36</v>
      </c>
      <c r="H39" s="148"/>
      <c r="I39" s="148">
        <v>41.4</v>
      </c>
    </row>
    <row r="40" spans="1:9" ht="69.95" customHeight="1" thickBot="1" x14ac:dyDescent="0.3">
      <c r="A40" s="278"/>
      <c r="B40" s="278"/>
      <c r="C40" s="147" t="s">
        <v>51</v>
      </c>
      <c r="D40" s="148">
        <v>9</v>
      </c>
      <c r="E40" s="148">
        <v>9</v>
      </c>
      <c r="F40" s="148">
        <v>0.71</v>
      </c>
      <c r="G40" s="148">
        <v>0.09</v>
      </c>
      <c r="H40" s="148">
        <v>4.3600000000000003</v>
      </c>
      <c r="I40" s="148">
        <v>21.5</v>
      </c>
    </row>
    <row r="41" spans="1:9" ht="69.95" customHeight="1" thickBot="1" x14ac:dyDescent="0.3">
      <c r="A41" s="278"/>
      <c r="B41" s="278"/>
      <c r="C41" s="147" t="s">
        <v>138</v>
      </c>
      <c r="D41" s="148">
        <v>4</v>
      </c>
      <c r="E41" s="148">
        <v>3.48</v>
      </c>
      <c r="F41" s="148">
        <v>0.64</v>
      </c>
      <c r="G41" s="148">
        <v>1.03</v>
      </c>
      <c r="H41" s="148">
        <v>0.01</v>
      </c>
      <c r="I41" s="148">
        <v>11.5</v>
      </c>
    </row>
    <row r="42" spans="1:9" ht="69.95" customHeight="1" thickBot="1" x14ac:dyDescent="0.3">
      <c r="A42" s="278"/>
      <c r="B42" s="278"/>
      <c r="C42" s="147" t="s">
        <v>137</v>
      </c>
      <c r="D42" s="148">
        <v>15</v>
      </c>
      <c r="E42" s="148">
        <v>15</v>
      </c>
      <c r="F42" s="148">
        <v>0.42</v>
      </c>
      <c r="G42" s="148">
        <v>0.48</v>
      </c>
      <c r="H42" s="148">
        <v>0.71</v>
      </c>
      <c r="I42" s="148">
        <v>8.6999999999999993</v>
      </c>
    </row>
    <row r="43" spans="1:9" ht="69.95" customHeight="1" thickBot="1" x14ac:dyDescent="0.3">
      <c r="A43" s="278"/>
      <c r="B43" s="278"/>
      <c r="C43" s="147" t="s">
        <v>433</v>
      </c>
      <c r="D43" s="148">
        <v>45</v>
      </c>
      <c r="E43" s="148">
        <v>45</v>
      </c>
      <c r="F43" s="148">
        <v>5.67</v>
      </c>
      <c r="G43" s="148">
        <v>1.49</v>
      </c>
      <c r="H43" s="148">
        <v>27.95</v>
      </c>
      <c r="I43" s="148">
        <v>150.80000000000001</v>
      </c>
    </row>
    <row r="44" spans="1:9" ht="69.95" customHeight="1" thickBot="1" x14ac:dyDescent="0.75">
      <c r="A44" s="278"/>
      <c r="B44" s="278"/>
      <c r="C44" s="147" t="s">
        <v>142</v>
      </c>
      <c r="D44" s="141">
        <v>4</v>
      </c>
      <c r="E44" s="141">
        <v>4</v>
      </c>
      <c r="F44" s="141">
        <v>0.01</v>
      </c>
      <c r="G44" s="141">
        <v>3.14</v>
      </c>
      <c r="H44" s="141">
        <v>0.02</v>
      </c>
      <c r="I44" s="141">
        <v>29.36</v>
      </c>
    </row>
    <row r="45" spans="1:9" ht="69.95" customHeight="1" thickBot="1" x14ac:dyDescent="0.75">
      <c r="A45" s="278"/>
      <c r="B45" s="278"/>
      <c r="C45" s="147" t="s">
        <v>398</v>
      </c>
      <c r="D45" s="141">
        <v>3</v>
      </c>
      <c r="E45" s="141">
        <v>3</v>
      </c>
      <c r="F45" s="141">
        <v>0.33</v>
      </c>
      <c r="G45" s="141">
        <v>0.05</v>
      </c>
      <c r="H45" s="141">
        <v>2.09</v>
      </c>
      <c r="I45" s="141">
        <v>10.26</v>
      </c>
    </row>
    <row r="46" spans="1:9" ht="69.95" customHeight="1" thickBot="1" x14ac:dyDescent="0.3">
      <c r="A46" s="279"/>
      <c r="B46" s="279"/>
      <c r="C46" s="185" t="s">
        <v>141</v>
      </c>
      <c r="D46" s="152">
        <v>2</v>
      </c>
      <c r="E46" s="152">
        <v>2</v>
      </c>
      <c r="F46" s="152"/>
      <c r="G46" s="152">
        <v>1.88</v>
      </c>
      <c r="H46" s="152"/>
      <c r="I46" s="152">
        <v>17.46</v>
      </c>
    </row>
    <row r="47" spans="1:9" ht="69.95" customHeight="1" thickBot="1" x14ac:dyDescent="0.75">
      <c r="A47" s="237"/>
      <c r="B47" s="237"/>
      <c r="C47" s="237"/>
      <c r="D47" s="237"/>
      <c r="E47" s="237"/>
      <c r="F47" s="143">
        <f>F39+F40+F41+F42+F43+F44+F45</f>
        <v>17.38</v>
      </c>
      <c r="G47" s="143">
        <f>G39+G40+G41+G42+G43+G44+G45</f>
        <v>6.64</v>
      </c>
      <c r="H47" s="143">
        <f>H40+H41+H42+H43+H44+H45+H46</f>
        <v>35.14</v>
      </c>
      <c r="I47" s="143">
        <f>I39+I40+I41+I42+I43+I44+I45+I46</f>
        <v>290.98</v>
      </c>
    </row>
    <row r="48" spans="1:9" ht="69.95" customHeight="1" thickBot="1" x14ac:dyDescent="0.75">
      <c r="A48" s="243" t="s">
        <v>48</v>
      </c>
      <c r="B48" s="242">
        <v>200</v>
      </c>
      <c r="C48" s="140" t="s">
        <v>413</v>
      </c>
      <c r="D48" s="141">
        <v>9</v>
      </c>
      <c r="E48" s="141">
        <v>9</v>
      </c>
      <c r="F48" s="141">
        <v>0.2</v>
      </c>
      <c r="G48" s="141"/>
      <c r="H48" s="141">
        <v>4.32</v>
      </c>
      <c r="I48" s="141">
        <v>17.91</v>
      </c>
    </row>
    <row r="49" spans="1:9" ht="69.95" customHeight="1" thickBot="1" x14ac:dyDescent="0.75">
      <c r="A49" s="243"/>
      <c r="B49" s="242"/>
      <c r="C49" s="140" t="s">
        <v>14</v>
      </c>
      <c r="D49" s="180">
        <v>12</v>
      </c>
      <c r="E49" s="180">
        <v>12</v>
      </c>
      <c r="F49" s="180"/>
      <c r="G49" s="180"/>
      <c r="H49" s="180">
        <v>11.4</v>
      </c>
      <c r="I49" s="180">
        <v>46.8</v>
      </c>
    </row>
    <row r="50" spans="1:9" ht="69.95" customHeight="1" thickBot="1" x14ac:dyDescent="0.75">
      <c r="A50" s="237"/>
      <c r="B50" s="237"/>
      <c r="C50" s="237"/>
      <c r="D50" s="237"/>
      <c r="E50" s="237"/>
      <c r="F50" s="143">
        <f>F48+F49</f>
        <v>0.2</v>
      </c>
      <c r="G50" s="143">
        <f>G48</f>
        <v>0</v>
      </c>
      <c r="H50" s="143">
        <f>SUM(H48:H49)</f>
        <v>15.72</v>
      </c>
      <c r="I50" s="143">
        <f>SUM(I48:I49)</f>
        <v>64.709999999999994</v>
      </c>
    </row>
    <row r="51" spans="1:9" ht="69.95" customHeight="1" thickBot="1" x14ac:dyDescent="0.75">
      <c r="A51" s="144" t="s">
        <v>49</v>
      </c>
      <c r="B51" s="137">
        <v>35</v>
      </c>
      <c r="C51" s="140" t="s">
        <v>26</v>
      </c>
      <c r="D51" s="141">
        <v>35</v>
      </c>
      <c r="E51" s="141">
        <v>35</v>
      </c>
      <c r="F51" s="141">
        <v>1.82</v>
      </c>
      <c r="G51" s="141">
        <v>0.42</v>
      </c>
      <c r="H51" s="141">
        <v>15.48</v>
      </c>
      <c r="I51" s="141">
        <v>74.900000000000006</v>
      </c>
    </row>
    <row r="52" spans="1:9" ht="69.95" customHeight="1" thickBot="1" x14ac:dyDescent="0.75">
      <c r="A52" s="233" t="s">
        <v>30</v>
      </c>
      <c r="B52" s="233"/>
      <c r="C52" s="233"/>
      <c r="D52" s="233"/>
      <c r="E52" s="233"/>
      <c r="F52" s="143">
        <f t="shared" ref="F52" si="3">F29+F38+F47+F50+F51</f>
        <v>27.529999999999998</v>
      </c>
      <c r="G52" s="143">
        <f>G29+G38+G47+G50+G51</f>
        <v>16.790000000000003</v>
      </c>
      <c r="H52" s="143">
        <f t="shared" ref="H52:I52" si="4">H29+H38+H47+H50+H51</f>
        <v>85.3</v>
      </c>
      <c r="I52" s="143">
        <f t="shared" si="4"/>
        <v>631.03</v>
      </c>
    </row>
    <row r="53" spans="1:9" ht="69.95" customHeight="1" thickBot="1" x14ac:dyDescent="0.75">
      <c r="A53" s="233" t="s">
        <v>27</v>
      </c>
      <c r="B53" s="233"/>
      <c r="C53" s="233"/>
      <c r="D53" s="233"/>
      <c r="E53" s="233"/>
      <c r="F53" s="233"/>
      <c r="G53" s="233"/>
      <c r="H53" s="233"/>
      <c r="I53" s="233"/>
    </row>
    <row r="54" spans="1:9" ht="69.95" customHeight="1" thickBot="1" x14ac:dyDescent="0.3">
      <c r="A54" s="277" t="s">
        <v>378</v>
      </c>
      <c r="B54" s="280">
        <v>120</v>
      </c>
      <c r="C54" s="147" t="s">
        <v>60</v>
      </c>
      <c r="D54" s="148">
        <v>100</v>
      </c>
      <c r="E54" s="148">
        <v>100</v>
      </c>
      <c r="F54" s="148">
        <v>18</v>
      </c>
      <c r="G54" s="148">
        <v>2</v>
      </c>
      <c r="H54" s="148">
        <v>3.3</v>
      </c>
      <c r="I54" s="148">
        <v>103</v>
      </c>
    </row>
    <row r="55" spans="1:9" ht="69.95" customHeight="1" thickBot="1" x14ac:dyDescent="0.3">
      <c r="A55" s="278"/>
      <c r="B55" s="278"/>
      <c r="C55" s="147" t="s">
        <v>138</v>
      </c>
      <c r="D55" s="148">
        <v>4</v>
      </c>
      <c r="E55" s="148">
        <v>3.48</v>
      </c>
      <c r="F55" s="148">
        <v>0.64</v>
      </c>
      <c r="G55" s="148">
        <v>1.03</v>
      </c>
      <c r="H55" s="148">
        <v>0.01</v>
      </c>
      <c r="I55" s="148">
        <v>11.5</v>
      </c>
    </row>
    <row r="56" spans="1:9" ht="69.95" customHeight="1" thickBot="1" x14ac:dyDescent="0.3">
      <c r="A56" s="278"/>
      <c r="B56" s="278"/>
      <c r="C56" s="147" t="s">
        <v>170</v>
      </c>
      <c r="D56" s="148">
        <v>20</v>
      </c>
      <c r="E56" s="148">
        <v>20</v>
      </c>
      <c r="F56" s="148">
        <v>1.86</v>
      </c>
      <c r="G56" s="148">
        <v>0.2</v>
      </c>
      <c r="H56" s="148">
        <v>13.94</v>
      </c>
      <c r="I56" s="148">
        <v>63.4</v>
      </c>
    </row>
    <row r="57" spans="1:9" ht="69.95" customHeight="1" thickBot="1" x14ac:dyDescent="0.3">
      <c r="A57" s="278"/>
      <c r="B57" s="278"/>
      <c r="C57" s="147" t="s">
        <v>150</v>
      </c>
      <c r="D57" s="148">
        <v>8</v>
      </c>
      <c r="E57" s="148">
        <v>8</v>
      </c>
      <c r="F57" s="148"/>
      <c r="G57" s="148"/>
      <c r="H57" s="148">
        <v>7.64</v>
      </c>
      <c r="I57" s="148">
        <v>31.2</v>
      </c>
    </row>
    <row r="58" spans="1:9" ht="69.95" customHeight="1" thickBot="1" x14ac:dyDescent="0.75">
      <c r="A58" s="278"/>
      <c r="B58" s="278"/>
      <c r="C58" s="147" t="s">
        <v>142</v>
      </c>
      <c r="D58" s="141">
        <v>3</v>
      </c>
      <c r="E58" s="141">
        <v>3</v>
      </c>
      <c r="F58" s="141">
        <v>0.01</v>
      </c>
      <c r="G58" s="141">
        <v>2.35</v>
      </c>
      <c r="H58" s="141">
        <v>0.01</v>
      </c>
      <c r="I58" s="141">
        <v>22.02</v>
      </c>
    </row>
    <row r="59" spans="1:9" ht="69.95" customHeight="1" thickBot="1" x14ac:dyDescent="0.3">
      <c r="A59" s="279"/>
      <c r="B59" s="279"/>
      <c r="C59" s="147" t="s">
        <v>141</v>
      </c>
      <c r="D59" s="152">
        <v>2</v>
      </c>
      <c r="E59" s="152">
        <v>2</v>
      </c>
      <c r="F59" s="152"/>
      <c r="G59" s="152">
        <v>1.88</v>
      </c>
      <c r="H59" s="152"/>
      <c r="I59" s="152">
        <v>17.46</v>
      </c>
    </row>
    <row r="60" spans="1:9" ht="69.95" customHeight="1" thickBot="1" x14ac:dyDescent="0.75">
      <c r="A60" s="237"/>
      <c r="B60" s="237"/>
      <c r="C60" s="237"/>
      <c r="D60" s="237"/>
      <c r="E60" s="237"/>
      <c r="F60" s="143">
        <f>SUM(F54:F59)</f>
        <v>20.51</v>
      </c>
      <c r="G60" s="143">
        <f>SUM(G54:G59)</f>
        <v>7.46</v>
      </c>
      <c r="H60" s="143">
        <f>SUM(H54:H59)</f>
        <v>24.900000000000002</v>
      </c>
      <c r="I60" s="143">
        <f>SUM(I54:I59)</f>
        <v>248.58</v>
      </c>
    </row>
    <row r="61" spans="1:9" ht="69.95" customHeight="1" thickBot="1" x14ac:dyDescent="0.75">
      <c r="A61" s="160" t="s">
        <v>88</v>
      </c>
      <c r="B61" s="143">
        <v>15</v>
      </c>
      <c r="C61" s="159" t="s">
        <v>88</v>
      </c>
      <c r="D61" s="141">
        <v>15</v>
      </c>
      <c r="E61" s="141">
        <v>15</v>
      </c>
      <c r="F61" s="141">
        <v>0.91</v>
      </c>
      <c r="G61" s="141">
        <v>4.63</v>
      </c>
      <c r="H61" s="141">
        <v>8.67</v>
      </c>
      <c r="I61" s="141">
        <v>79.349999999999994</v>
      </c>
    </row>
    <row r="62" spans="1:9" ht="69.95" customHeight="1" thickBot="1" x14ac:dyDescent="0.75">
      <c r="A62" s="255"/>
      <c r="B62" s="274"/>
      <c r="C62" s="274"/>
      <c r="D62" s="274"/>
      <c r="E62" s="274"/>
      <c r="F62" s="274"/>
      <c r="G62" s="274"/>
      <c r="H62" s="274"/>
      <c r="I62" s="275"/>
    </row>
    <row r="63" spans="1:9" ht="69.95" customHeight="1" thickBot="1" x14ac:dyDescent="0.75">
      <c r="A63" s="307" t="s">
        <v>67</v>
      </c>
      <c r="B63" s="271">
        <v>200</v>
      </c>
      <c r="C63" s="140" t="s">
        <v>39</v>
      </c>
      <c r="D63" s="148">
        <v>1</v>
      </c>
      <c r="E63" s="148">
        <v>1</v>
      </c>
      <c r="F63" s="148"/>
      <c r="G63" s="148"/>
      <c r="H63" s="148"/>
      <c r="I63" s="148"/>
    </row>
    <row r="64" spans="1:9" ht="69.95" customHeight="1" thickBot="1" x14ac:dyDescent="0.75">
      <c r="A64" s="307"/>
      <c r="B64" s="271"/>
      <c r="C64" s="140" t="s">
        <v>45</v>
      </c>
      <c r="D64" s="141">
        <v>100</v>
      </c>
      <c r="E64" s="141">
        <v>100</v>
      </c>
      <c r="F64" s="141">
        <v>2.8</v>
      </c>
      <c r="G64" s="141">
        <v>3.2</v>
      </c>
      <c r="H64" s="141">
        <v>4.7</v>
      </c>
      <c r="I64" s="145">
        <v>59</v>
      </c>
    </row>
    <row r="65" spans="1:9" ht="69.95" customHeight="1" thickBot="1" x14ac:dyDescent="0.75">
      <c r="A65" s="307"/>
      <c r="B65" s="271"/>
      <c r="C65" s="140" t="s">
        <v>44</v>
      </c>
      <c r="D65" s="180">
        <v>12</v>
      </c>
      <c r="E65" s="180">
        <v>12</v>
      </c>
      <c r="F65" s="180"/>
      <c r="G65" s="180"/>
      <c r="H65" s="180">
        <v>11.4</v>
      </c>
      <c r="I65" s="180">
        <v>46.8</v>
      </c>
    </row>
    <row r="66" spans="1:9" ht="69.95" customHeight="1" thickBot="1" x14ac:dyDescent="0.75">
      <c r="A66" s="237"/>
      <c r="B66" s="237"/>
      <c r="C66" s="237"/>
      <c r="D66" s="237"/>
      <c r="E66" s="237"/>
      <c r="F66" s="143">
        <f>SUM(F63:F65)</f>
        <v>2.8</v>
      </c>
      <c r="G66" s="143">
        <f t="shared" ref="G66:I66" si="5">SUM(G63:G65)</f>
        <v>3.2</v>
      </c>
      <c r="H66" s="143">
        <f t="shared" si="5"/>
        <v>16.100000000000001</v>
      </c>
      <c r="I66" s="143">
        <f t="shared" si="5"/>
        <v>105.8</v>
      </c>
    </row>
    <row r="67" spans="1:9" ht="69.95" customHeight="1" thickBot="1" x14ac:dyDescent="0.75">
      <c r="A67" s="233" t="s">
        <v>32</v>
      </c>
      <c r="B67" s="233"/>
      <c r="C67" s="233"/>
      <c r="D67" s="233"/>
      <c r="E67" s="233"/>
      <c r="F67" s="143">
        <f>F60+F61+F66</f>
        <v>24.220000000000002</v>
      </c>
      <c r="G67" s="143">
        <f t="shared" ref="G67:I67" si="6">G60+G61+G66</f>
        <v>15.29</v>
      </c>
      <c r="H67" s="143">
        <f t="shared" si="6"/>
        <v>49.67</v>
      </c>
      <c r="I67" s="143">
        <f t="shared" si="6"/>
        <v>433.73</v>
      </c>
    </row>
    <row r="68" spans="1:9" ht="69.95" customHeight="1" thickBot="1" x14ac:dyDescent="0.75">
      <c r="A68" s="233" t="s">
        <v>33</v>
      </c>
      <c r="B68" s="233"/>
      <c r="C68" s="233"/>
      <c r="D68" s="233"/>
      <c r="E68" s="233"/>
      <c r="F68" s="143">
        <f>F21+F23+F52+F67</f>
        <v>67.569999999999993</v>
      </c>
      <c r="G68" s="143">
        <f>G21+G23+G52+G67</f>
        <v>60.17</v>
      </c>
      <c r="H68" s="143">
        <f>H21+H23+H52+H67</f>
        <v>189.8</v>
      </c>
      <c r="I68" s="143">
        <f>I21+I23+I52+I67</f>
        <v>1624.5900000000001</v>
      </c>
    </row>
    <row r="69" spans="1:9" x14ac:dyDescent="0.25">
      <c r="A69" s="39"/>
      <c r="B69" s="39"/>
      <c r="C69" s="31"/>
      <c r="D69" s="40"/>
      <c r="E69" s="40"/>
      <c r="F69" s="40"/>
      <c r="G69" s="40"/>
      <c r="H69" s="40"/>
      <c r="I69" s="40"/>
    </row>
  </sheetData>
  <mergeCells count="37">
    <mergeCell ref="A20:E20"/>
    <mergeCell ref="A21:E21"/>
    <mergeCell ref="A39:A46"/>
    <mergeCell ref="B39:B46"/>
    <mergeCell ref="A62:I62"/>
    <mergeCell ref="A54:A59"/>
    <mergeCell ref="B54:B59"/>
    <mergeCell ref="A47:E47"/>
    <mergeCell ref="A48:A49"/>
    <mergeCell ref="B48:B49"/>
    <mergeCell ref="A24:I24"/>
    <mergeCell ref="A38:E38"/>
    <mergeCell ref="A30:A37"/>
    <mergeCell ref="B30:B37"/>
    <mergeCell ref="A22:I22"/>
    <mergeCell ref="A25:A28"/>
    <mergeCell ref="A13:A15"/>
    <mergeCell ref="B13:B15"/>
    <mergeCell ref="A16:E16"/>
    <mergeCell ref="A17:A19"/>
    <mergeCell ref="B17:B19"/>
    <mergeCell ref="A6:I6"/>
    <mergeCell ref="A8:I8"/>
    <mergeCell ref="A9:A11"/>
    <mergeCell ref="B9:B11"/>
    <mergeCell ref="A12:E12"/>
    <mergeCell ref="B25:B28"/>
    <mergeCell ref="A29:E29"/>
    <mergeCell ref="A68:E68"/>
    <mergeCell ref="A50:E50"/>
    <mergeCell ref="A52:E52"/>
    <mergeCell ref="A53:I53"/>
    <mergeCell ref="A60:E60"/>
    <mergeCell ref="A63:A65"/>
    <mergeCell ref="B63:B65"/>
    <mergeCell ref="A66:E66"/>
    <mergeCell ref="A67:E67"/>
  </mergeCells>
  <pageMargins left="0.7" right="0.7" top="0.75" bottom="0.75" header="0.3" footer="0.3"/>
  <pageSetup paperSize="9" scale="16" orientation="portrait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6"/>
  <sheetViews>
    <sheetView view="pageBreakPreview" topLeftCell="A49" zoomScale="26" zoomScaleNormal="100" zoomScaleSheetLayoutView="26" workbookViewId="0">
      <selection activeCell="A8" sqref="A8:XFD8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75.75" customHeight="1" x14ac:dyDescent="0.7">
      <c r="A3" s="156"/>
      <c r="B3" s="132"/>
      <c r="C3" s="157" t="s">
        <v>322</v>
      </c>
      <c r="D3" s="133"/>
      <c r="E3" s="133"/>
      <c r="F3" s="133"/>
      <c r="G3" s="133"/>
      <c r="H3" s="133"/>
      <c r="I3" s="157" t="s">
        <v>317</v>
      </c>
    </row>
    <row r="4" spans="1:9" ht="114" customHeight="1" thickBot="1" x14ac:dyDescent="0.75">
      <c r="A4" s="156"/>
      <c r="B4" s="132"/>
      <c r="C4" s="136" t="s">
        <v>352</v>
      </c>
      <c r="D4" s="136"/>
      <c r="E4" s="133"/>
      <c r="F4" s="133"/>
      <c r="G4" s="133"/>
      <c r="H4" s="133" t="s">
        <v>408</v>
      </c>
      <c r="I4" s="133"/>
    </row>
    <row r="5" spans="1:9" ht="120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75">
      <c r="A7" s="144" t="s">
        <v>10</v>
      </c>
      <c r="B7" s="138">
        <v>90</v>
      </c>
      <c r="C7" s="140" t="s">
        <v>10</v>
      </c>
      <c r="D7" s="148">
        <v>90</v>
      </c>
      <c r="E7" s="148">
        <v>90</v>
      </c>
      <c r="F7" s="148">
        <v>0.64</v>
      </c>
      <c r="G7" s="148"/>
      <c r="H7" s="148">
        <v>10.52</v>
      </c>
      <c r="I7" s="148">
        <v>61.42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75">
      <c r="A9" s="247" t="s">
        <v>95</v>
      </c>
      <c r="B9" s="242">
        <v>150</v>
      </c>
      <c r="C9" s="140" t="s">
        <v>122</v>
      </c>
      <c r="D9" s="141">
        <v>22</v>
      </c>
      <c r="E9" s="141">
        <v>22</v>
      </c>
      <c r="F9" s="141">
        <v>2.2000000000000002</v>
      </c>
      <c r="G9" s="141">
        <v>0.48</v>
      </c>
      <c r="H9" s="141">
        <v>14.39</v>
      </c>
      <c r="I9" s="141">
        <v>72.599999999999994</v>
      </c>
    </row>
    <row r="10" spans="1:9" ht="69.95" customHeight="1" thickBot="1" x14ac:dyDescent="0.75">
      <c r="A10" s="248"/>
      <c r="B10" s="242"/>
      <c r="C10" s="140" t="s">
        <v>11</v>
      </c>
      <c r="D10" s="141">
        <v>4</v>
      </c>
      <c r="E10" s="141">
        <v>4</v>
      </c>
      <c r="F10" s="141">
        <v>0.01</v>
      </c>
      <c r="G10" s="141">
        <v>3.14</v>
      </c>
      <c r="H10" s="141">
        <v>0.02</v>
      </c>
      <c r="I10" s="141">
        <v>29.36</v>
      </c>
    </row>
    <row r="11" spans="1:9" ht="69.95" customHeight="1" thickBot="1" x14ac:dyDescent="0.75">
      <c r="A11" s="248"/>
      <c r="B11" s="242"/>
      <c r="C11" s="140" t="s">
        <v>24</v>
      </c>
      <c r="D11" s="141">
        <v>100</v>
      </c>
      <c r="E11" s="141">
        <v>100</v>
      </c>
      <c r="F11" s="141">
        <v>2.8</v>
      </c>
      <c r="G11" s="141">
        <v>3.2</v>
      </c>
      <c r="H11" s="141">
        <v>4.7</v>
      </c>
      <c r="I11" s="141">
        <v>59</v>
      </c>
    </row>
    <row r="12" spans="1:9" ht="69.95" customHeight="1" thickBot="1" x14ac:dyDescent="0.75">
      <c r="A12" s="249"/>
      <c r="B12" s="242"/>
      <c r="C12" s="140" t="s">
        <v>44</v>
      </c>
      <c r="D12" s="141">
        <v>2</v>
      </c>
      <c r="E12" s="141">
        <v>2</v>
      </c>
      <c r="F12" s="141"/>
      <c r="G12" s="141"/>
      <c r="H12" s="141">
        <v>1.91</v>
      </c>
      <c r="I12" s="141">
        <v>7.8</v>
      </c>
    </row>
    <row r="13" spans="1:9" ht="69.95" customHeight="1" thickBot="1" x14ac:dyDescent="0.75">
      <c r="A13" s="237"/>
      <c r="B13" s="237"/>
      <c r="C13" s="237"/>
      <c r="D13" s="237"/>
      <c r="E13" s="237"/>
      <c r="F13" s="143">
        <f>SUM(F9:F12)</f>
        <v>5.01</v>
      </c>
      <c r="G13" s="143">
        <f>SUM(G9:G12)</f>
        <v>6.82</v>
      </c>
      <c r="H13" s="143">
        <f>SUM(H9:H12)</f>
        <v>21.02</v>
      </c>
      <c r="I13" s="143">
        <f>SUM(I9:I12)</f>
        <v>168.76</v>
      </c>
    </row>
    <row r="14" spans="1:9" ht="69.95" customHeight="1" thickBot="1" x14ac:dyDescent="0.3">
      <c r="A14" s="277" t="s">
        <v>124</v>
      </c>
      <c r="B14" s="240" t="s">
        <v>356</v>
      </c>
      <c r="C14" s="150" t="s">
        <v>51</v>
      </c>
      <c r="D14" s="158">
        <v>25</v>
      </c>
      <c r="E14" s="158">
        <v>25</v>
      </c>
      <c r="F14" s="158">
        <v>1.77</v>
      </c>
      <c r="G14" s="158">
        <v>0.27</v>
      </c>
      <c r="H14" s="158">
        <v>11.6</v>
      </c>
      <c r="I14" s="158">
        <v>57.25</v>
      </c>
    </row>
    <row r="15" spans="1:9" ht="69.95" customHeight="1" thickBot="1" x14ac:dyDescent="0.75">
      <c r="A15" s="278"/>
      <c r="B15" s="233"/>
      <c r="C15" s="151" t="s">
        <v>149</v>
      </c>
      <c r="D15" s="141">
        <v>6</v>
      </c>
      <c r="E15" s="141">
        <v>6</v>
      </c>
      <c r="F15" s="141">
        <v>0.02</v>
      </c>
      <c r="G15" s="141">
        <v>4.71</v>
      </c>
      <c r="H15" s="141">
        <v>0.03</v>
      </c>
      <c r="I15" s="141">
        <v>44.04</v>
      </c>
    </row>
    <row r="16" spans="1:9" ht="69.95" customHeight="1" thickBot="1" x14ac:dyDescent="0.75">
      <c r="A16" s="237"/>
      <c r="B16" s="237"/>
      <c r="C16" s="237"/>
      <c r="D16" s="237"/>
      <c r="E16" s="237"/>
      <c r="F16" s="143">
        <f>SUM(F14:F15)</f>
        <v>1.79</v>
      </c>
      <c r="G16" s="143">
        <f>SUM(G14:G15)</f>
        <v>4.9800000000000004</v>
      </c>
      <c r="H16" s="143">
        <f>SUM(H14:H15)</f>
        <v>11.629999999999999</v>
      </c>
      <c r="I16" s="143">
        <f>SUM(I14:I15)</f>
        <v>101.28999999999999</v>
      </c>
    </row>
    <row r="17" spans="1:9" ht="69.95" customHeight="1" thickBot="1" x14ac:dyDescent="0.75">
      <c r="A17" s="247" t="s">
        <v>53</v>
      </c>
      <c r="B17" s="242">
        <v>150</v>
      </c>
      <c r="C17" s="140" t="s">
        <v>42</v>
      </c>
      <c r="D17" s="141">
        <v>1</v>
      </c>
      <c r="E17" s="141">
        <v>1</v>
      </c>
      <c r="F17" s="141"/>
      <c r="G17" s="141"/>
      <c r="H17" s="141">
        <v>0.64</v>
      </c>
      <c r="I17" s="141">
        <v>2.94</v>
      </c>
    </row>
    <row r="18" spans="1:9" ht="69.95" customHeight="1" thickBot="1" x14ac:dyDescent="0.75">
      <c r="A18" s="248"/>
      <c r="B18" s="242"/>
      <c r="C18" s="140" t="s">
        <v>24</v>
      </c>
      <c r="D18" s="141">
        <v>100</v>
      </c>
      <c r="E18" s="141">
        <v>100</v>
      </c>
      <c r="F18" s="141">
        <v>2.8</v>
      </c>
      <c r="G18" s="141">
        <v>3.2</v>
      </c>
      <c r="H18" s="141">
        <v>4.7</v>
      </c>
      <c r="I18" s="141">
        <v>59</v>
      </c>
    </row>
    <row r="19" spans="1:9" ht="69.95" customHeight="1" thickBot="1" x14ac:dyDescent="0.75">
      <c r="A19" s="249"/>
      <c r="B19" s="242"/>
      <c r="C19" s="140" t="s">
        <v>14</v>
      </c>
      <c r="D19" s="141">
        <v>8</v>
      </c>
      <c r="E19" s="141">
        <v>8</v>
      </c>
      <c r="F19" s="141"/>
      <c r="G19" s="141"/>
      <c r="H19" s="141">
        <v>7.64</v>
      </c>
      <c r="I19" s="141">
        <v>31.2</v>
      </c>
    </row>
    <row r="20" spans="1:9" ht="69.95" customHeight="1" thickBot="1" x14ac:dyDescent="0.75">
      <c r="A20" s="237"/>
      <c r="B20" s="237"/>
      <c r="C20" s="237"/>
      <c r="D20" s="237"/>
      <c r="E20" s="237"/>
      <c r="F20" s="143">
        <f>SUM(F17:F19)</f>
        <v>2.8</v>
      </c>
      <c r="G20" s="143">
        <f>SUM(G17:G19)</f>
        <v>3.2</v>
      </c>
      <c r="H20" s="143">
        <f>SUM(H17:H19)</f>
        <v>12.98</v>
      </c>
      <c r="I20" s="143">
        <f>SUM(I17:I19)</f>
        <v>93.14</v>
      </c>
    </row>
    <row r="21" spans="1:9" ht="69.95" customHeight="1" thickBot="1" x14ac:dyDescent="0.75">
      <c r="A21" s="233" t="s">
        <v>31</v>
      </c>
      <c r="B21" s="233"/>
      <c r="C21" s="233"/>
      <c r="D21" s="233"/>
      <c r="E21" s="233"/>
      <c r="F21" s="143">
        <f>F7+F13+F16+F20</f>
        <v>10.239999999999998</v>
      </c>
      <c r="G21" s="143">
        <f>G7+G13+G16+G20</f>
        <v>15</v>
      </c>
      <c r="H21" s="143">
        <f>H7+H13+H16+H20</f>
        <v>56.150000000000006</v>
      </c>
      <c r="I21" s="143">
        <f>I7+I13+I16+I20</f>
        <v>424.61</v>
      </c>
    </row>
    <row r="22" spans="1:9" ht="69.95" customHeight="1" thickBot="1" x14ac:dyDescent="0.75">
      <c r="A22" s="289" t="s">
        <v>15</v>
      </c>
      <c r="B22" s="289"/>
      <c r="C22" s="289"/>
      <c r="D22" s="289"/>
      <c r="E22" s="289"/>
      <c r="F22" s="289"/>
      <c r="G22" s="289"/>
      <c r="H22" s="289"/>
      <c r="I22" s="289"/>
    </row>
    <row r="23" spans="1:9" ht="69.95" customHeight="1" thickBot="1" x14ac:dyDescent="0.3">
      <c r="A23" s="162" t="s">
        <v>153</v>
      </c>
      <c r="B23" s="166">
        <v>125</v>
      </c>
      <c r="C23" s="150" t="s">
        <v>153</v>
      </c>
      <c r="D23" s="158">
        <v>125</v>
      </c>
      <c r="E23" s="158">
        <v>125</v>
      </c>
      <c r="F23" s="158"/>
      <c r="G23" s="158"/>
      <c r="H23" s="158">
        <v>8.75</v>
      </c>
      <c r="I23" s="158">
        <v>35</v>
      </c>
    </row>
    <row r="24" spans="1:9" ht="69.95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69.95" customHeight="1" thickBot="1" x14ac:dyDescent="0.3">
      <c r="A25" s="277" t="s">
        <v>402</v>
      </c>
      <c r="B25" s="280">
        <v>35</v>
      </c>
      <c r="C25" s="150" t="s">
        <v>202</v>
      </c>
      <c r="D25" s="158">
        <v>10</v>
      </c>
      <c r="E25" s="158">
        <v>8</v>
      </c>
      <c r="F25" s="158">
        <v>0.14000000000000001</v>
      </c>
      <c r="G25" s="158">
        <v>0.01</v>
      </c>
      <c r="H25" s="158">
        <v>0.38</v>
      </c>
      <c r="I25" s="158">
        <v>2.17</v>
      </c>
    </row>
    <row r="26" spans="1:9" ht="69.95" customHeight="1" thickBot="1" x14ac:dyDescent="0.3">
      <c r="A26" s="281"/>
      <c r="B26" s="281"/>
      <c r="C26" s="150" t="s">
        <v>241</v>
      </c>
      <c r="D26" s="158">
        <v>15</v>
      </c>
      <c r="E26" s="158">
        <v>14</v>
      </c>
      <c r="F26" s="158">
        <v>0.11</v>
      </c>
      <c r="G26" s="158">
        <v>0.02</v>
      </c>
      <c r="H26" s="158">
        <v>0.35</v>
      </c>
      <c r="I26" s="158">
        <v>1.9</v>
      </c>
    </row>
    <row r="27" spans="1:9" ht="69.95" customHeight="1" thickBot="1" x14ac:dyDescent="0.3">
      <c r="A27" s="281"/>
      <c r="B27" s="281"/>
      <c r="C27" s="151" t="s">
        <v>227</v>
      </c>
      <c r="D27" s="152">
        <v>15</v>
      </c>
      <c r="E27" s="152">
        <v>14</v>
      </c>
      <c r="F27" s="152">
        <v>0.15</v>
      </c>
      <c r="G27" s="152">
        <v>0.03</v>
      </c>
      <c r="H27" s="152">
        <v>0.52</v>
      </c>
      <c r="I27" s="152">
        <v>3.1</v>
      </c>
    </row>
    <row r="28" spans="1:9" ht="69.95" customHeight="1" thickBot="1" x14ac:dyDescent="0.3">
      <c r="A28" s="281"/>
      <c r="B28" s="281"/>
      <c r="C28" s="151" t="s">
        <v>21</v>
      </c>
      <c r="D28" s="152">
        <v>5</v>
      </c>
      <c r="E28" s="152">
        <v>4</v>
      </c>
      <c r="F28" s="152">
        <v>0.08</v>
      </c>
      <c r="G28" s="152"/>
      <c r="H28" s="152">
        <v>0.4</v>
      </c>
      <c r="I28" s="152">
        <v>1.68</v>
      </c>
    </row>
    <row r="29" spans="1:9" ht="69.95" customHeight="1" thickBot="1" x14ac:dyDescent="0.3">
      <c r="A29" s="282"/>
      <c r="B29" s="282"/>
      <c r="C29" s="151" t="s">
        <v>141</v>
      </c>
      <c r="D29" s="152">
        <v>3</v>
      </c>
      <c r="E29" s="152">
        <v>3</v>
      </c>
      <c r="F29" s="152">
        <v>0.01</v>
      </c>
      <c r="G29" s="152">
        <v>2.35</v>
      </c>
      <c r="H29" s="152">
        <v>0.01</v>
      </c>
      <c r="I29" s="152">
        <v>22.02</v>
      </c>
    </row>
    <row r="30" spans="1:9" ht="69.95" customHeight="1" thickBot="1" x14ac:dyDescent="0.75">
      <c r="A30" s="237"/>
      <c r="B30" s="237"/>
      <c r="C30" s="237"/>
      <c r="D30" s="237"/>
      <c r="E30" s="237"/>
      <c r="F30" s="143">
        <f>SUM(F25:F29)</f>
        <v>0.49000000000000005</v>
      </c>
      <c r="G30" s="143">
        <f>SUM(G25:G29)</f>
        <v>2.41</v>
      </c>
      <c r="H30" s="143">
        <f>SUM(H25:H29)</f>
        <v>1.66</v>
      </c>
      <c r="I30" s="143">
        <f>SUM(I25:I29)</f>
        <v>30.869999999999997</v>
      </c>
    </row>
    <row r="31" spans="1:9" ht="69.95" customHeight="1" thickBot="1" x14ac:dyDescent="0.75">
      <c r="A31" s="277" t="s">
        <v>395</v>
      </c>
      <c r="B31" s="280" t="s">
        <v>423</v>
      </c>
      <c r="C31" s="150" t="s">
        <v>155</v>
      </c>
      <c r="D31" s="141">
        <v>30</v>
      </c>
      <c r="E31" s="141">
        <v>21</v>
      </c>
      <c r="F31" s="141">
        <v>4.2</v>
      </c>
      <c r="G31" s="141">
        <v>2.0699999999999998</v>
      </c>
      <c r="H31" s="141"/>
      <c r="I31" s="141">
        <v>35.28</v>
      </c>
    </row>
    <row r="32" spans="1:9" ht="69.95" customHeight="1" thickBot="1" x14ac:dyDescent="0.3">
      <c r="A32" s="278"/>
      <c r="B32" s="278"/>
      <c r="C32" s="151" t="s">
        <v>208</v>
      </c>
      <c r="D32" s="152">
        <v>80</v>
      </c>
      <c r="E32" s="152">
        <v>60</v>
      </c>
      <c r="F32" s="152">
        <v>0.48</v>
      </c>
      <c r="G32" s="152"/>
      <c r="H32" s="152">
        <v>1.36</v>
      </c>
      <c r="I32" s="152">
        <v>60.3</v>
      </c>
    </row>
    <row r="33" spans="1:9" ht="69.95" customHeight="1" thickBot="1" x14ac:dyDescent="0.75">
      <c r="A33" s="278"/>
      <c r="B33" s="278"/>
      <c r="C33" s="151" t="s">
        <v>154</v>
      </c>
      <c r="D33" s="141">
        <v>80</v>
      </c>
      <c r="E33" s="141">
        <v>56</v>
      </c>
      <c r="F33" s="141">
        <v>1</v>
      </c>
      <c r="G33" s="141">
        <v>0.22</v>
      </c>
      <c r="H33" s="141">
        <v>9.1199999999999992</v>
      </c>
      <c r="I33" s="141">
        <v>44.8</v>
      </c>
    </row>
    <row r="34" spans="1:9" ht="69.95" customHeight="1" thickBot="1" x14ac:dyDescent="0.3">
      <c r="A34" s="278"/>
      <c r="B34" s="278"/>
      <c r="C34" s="151" t="s">
        <v>157</v>
      </c>
      <c r="D34" s="152">
        <v>15</v>
      </c>
      <c r="E34" s="152">
        <v>12</v>
      </c>
      <c r="F34" s="152">
        <v>0.12</v>
      </c>
      <c r="G34" s="152"/>
      <c r="H34" s="152">
        <v>0.73</v>
      </c>
      <c r="I34" s="152">
        <v>3.48</v>
      </c>
    </row>
    <row r="35" spans="1:9" ht="69.95" customHeight="1" thickBot="1" x14ac:dyDescent="0.3">
      <c r="A35" s="278"/>
      <c r="B35" s="278"/>
      <c r="C35" s="151" t="s">
        <v>172</v>
      </c>
      <c r="D35" s="152">
        <v>10</v>
      </c>
      <c r="E35" s="152">
        <v>8</v>
      </c>
      <c r="F35" s="152">
        <v>0.16</v>
      </c>
      <c r="G35" s="152"/>
      <c r="H35" s="152">
        <v>0.8</v>
      </c>
      <c r="I35" s="152">
        <v>3.36</v>
      </c>
    </row>
    <row r="36" spans="1:9" ht="69.95" customHeight="1" thickBot="1" x14ac:dyDescent="0.3">
      <c r="A36" s="278"/>
      <c r="B36" s="278"/>
      <c r="C36" s="151" t="s">
        <v>184</v>
      </c>
      <c r="D36" s="152">
        <v>5</v>
      </c>
      <c r="E36" s="152">
        <v>5</v>
      </c>
      <c r="F36" s="152">
        <v>0.13</v>
      </c>
      <c r="G36" s="152">
        <v>0.75</v>
      </c>
      <c r="H36" s="152">
        <v>0.18</v>
      </c>
      <c r="I36" s="152">
        <v>8</v>
      </c>
    </row>
    <row r="37" spans="1:9" ht="69.95" customHeight="1" thickBot="1" x14ac:dyDescent="0.3">
      <c r="A37" s="279"/>
      <c r="B37" s="279"/>
      <c r="C37" s="151" t="s">
        <v>203</v>
      </c>
      <c r="D37" s="152">
        <v>3</v>
      </c>
      <c r="E37" s="152">
        <v>3</v>
      </c>
      <c r="F37" s="152">
        <v>0.12</v>
      </c>
      <c r="G37" s="152"/>
      <c r="H37" s="152">
        <v>0.6</v>
      </c>
      <c r="I37" s="152">
        <v>2.88</v>
      </c>
    </row>
    <row r="38" spans="1:9" ht="69.95" customHeight="1" thickBot="1" x14ac:dyDescent="0.75">
      <c r="A38" s="237"/>
      <c r="B38" s="237"/>
      <c r="C38" s="237"/>
      <c r="D38" s="237"/>
      <c r="E38" s="237"/>
      <c r="F38" s="143">
        <f>SUM(F31:F37)</f>
        <v>6.21</v>
      </c>
      <c r="G38" s="143">
        <f>SUM(G31:G37)</f>
        <v>3.04</v>
      </c>
      <c r="H38" s="143">
        <f>SUM(H31:H37)</f>
        <v>12.79</v>
      </c>
      <c r="I38" s="143">
        <f>SUM(I31:I37)</f>
        <v>158.1</v>
      </c>
    </row>
    <row r="39" spans="1:9" ht="69.95" customHeight="1" thickBot="1" x14ac:dyDescent="0.75">
      <c r="A39" s="243" t="s">
        <v>96</v>
      </c>
      <c r="B39" s="240" t="s">
        <v>434</v>
      </c>
      <c r="C39" s="159" t="s">
        <v>47</v>
      </c>
      <c r="D39" s="148">
        <v>62</v>
      </c>
      <c r="E39" s="148">
        <v>62</v>
      </c>
      <c r="F39" s="148">
        <v>12.4</v>
      </c>
      <c r="G39" s="148">
        <v>6.07</v>
      </c>
      <c r="H39" s="148"/>
      <c r="I39" s="148">
        <v>104.16</v>
      </c>
    </row>
    <row r="40" spans="1:9" ht="69.95" customHeight="1" thickBot="1" x14ac:dyDescent="0.75">
      <c r="A40" s="243"/>
      <c r="B40" s="240"/>
      <c r="C40" s="159" t="s">
        <v>85</v>
      </c>
      <c r="D40" s="141">
        <v>30</v>
      </c>
      <c r="E40" s="141">
        <v>30</v>
      </c>
      <c r="F40" s="141">
        <v>1.89</v>
      </c>
      <c r="G40" s="141">
        <v>0.27</v>
      </c>
      <c r="H40" s="141">
        <v>21.33</v>
      </c>
      <c r="I40" s="141">
        <v>97.8</v>
      </c>
    </row>
    <row r="41" spans="1:9" ht="69.95" customHeight="1" thickBot="1" x14ac:dyDescent="0.75">
      <c r="A41" s="243"/>
      <c r="B41" s="240"/>
      <c r="C41" s="140" t="s">
        <v>21</v>
      </c>
      <c r="D41" s="141">
        <v>15</v>
      </c>
      <c r="E41" s="141">
        <v>12</v>
      </c>
      <c r="F41" s="141">
        <v>0.03</v>
      </c>
      <c r="G41" s="141"/>
      <c r="H41" s="141">
        <v>0.87</v>
      </c>
      <c r="I41" s="141">
        <v>4.0999999999999996</v>
      </c>
    </row>
    <row r="42" spans="1:9" ht="69.95" customHeight="1" thickBot="1" x14ac:dyDescent="0.75">
      <c r="A42" s="239"/>
      <c r="B42" s="233"/>
      <c r="C42" s="140" t="s">
        <v>11</v>
      </c>
      <c r="D42" s="141">
        <v>4</v>
      </c>
      <c r="E42" s="141">
        <v>4</v>
      </c>
      <c r="F42" s="141">
        <v>0.01</v>
      </c>
      <c r="G42" s="141">
        <v>3.14</v>
      </c>
      <c r="H42" s="141">
        <v>0.02</v>
      </c>
      <c r="I42" s="141">
        <v>29.36</v>
      </c>
    </row>
    <row r="43" spans="1:9" ht="69.95" customHeight="1" thickBot="1" x14ac:dyDescent="0.75">
      <c r="A43" s="239"/>
      <c r="B43" s="233"/>
      <c r="C43" s="140" t="s">
        <v>19</v>
      </c>
      <c r="D43" s="141">
        <v>3</v>
      </c>
      <c r="E43" s="141">
        <v>3</v>
      </c>
      <c r="F43" s="141"/>
      <c r="G43" s="141">
        <v>2.81</v>
      </c>
      <c r="H43" s="141"/>
      <c r="I43" s="141">
        <v>26.19</v>
      </c>
    </row>
    <row r="44" spans="1:9" ht="69.95" customHeight="1" thickBot="1" x14ac:dyDescent="0.75">
      <c r="A44" s="239"/>
      <c r="B44" s="233"/>
      <c r="C44" s="140" t="s">
        <v>46</v>
      </c>
      <c r="D44" s="141">
        <v>20</v>
      </c>
      <c r="E44" s="141">
        <v>16</v>
      </c>
      <c r="F44" s="141">
        <v>0.04</v>
      </c>
      <c r="G44" s="141"/>
      <c r="H44" s="141">
        <v>1.1599999999999999</v>
      </c>
      <c r="I44" s="141">
        <v>5.4</v>
      </c>
    </row>
    <row r="45" spans="1:9" ht="69.95" customHeight="1" thickBot="1" x14ac:dyDescent="0.75">
      <c r="A45" s="255"/>
      <c r="B45" s="256"/>
      <c r="C45" s="256"/>
      <c r="D45" s="256"/>
      <c r="E45" s="276"/>
      <c r="F45" s="143">
        <f>SUM(F39:F44)</f>
        <v>14.37</v>
      </c>
      <c r="G45" s="143">
        <f t="shared" ref="G45:I45" si="0">SUM(G39:G44)</f>
        <v>12.290000000000001</v>
      </c>
      <c r="H45" s="143">
        <f t="shared" si="0"/>
        <v>23.38</v>
      </c>
      <c r="I45" s="143">
        <f t="shared" si="0"/>
        <v>267.00999999999993</v>
      </c>
    </row>
    <row r="46" spans="1:9" ht="69.95" customHeight="1" thickBot="1" x14ac:dyDescent="0.75">
      <c r="A46" s="277" t="s">
        <v>48</v>
      </c>
      <c r="B46" s="280">
        <v>150</v>
      </c>
      <c r="C46" s="140" t="s">
        <v>413</v>
      </c>
      <c r="D46" s="141">
        <v>8</v>
      </c>
      <c r="E46" s="141">
        <v>8</v>
      </c>
      <c r="F46" s="141">
        <v>0.18</v>
      </c>
      <c r="G46" s="141"/>
      <c r="H46" s="141">
        <v>3.84</v>
      </c>
      <c r="I46" s="141">
        <v>15.92</v>
      </c>
    </row>
    <row r="47" spans="1:9" ht="69.95" customHeight="1" thickBot="1" x14ac:dyDescent="0.3">
      <c r="A47" s="279"/>
      <c r="B47" s="279"/>
      <c r="C47" s="151" t="s">
        <v>150</v>
      </c>
      <c r="D47" s="152">
        <v>10</v>
      </c>
      <c r="E47" s="152">
        <v>10</v>
      </c>
      <c r="F47" s="152"/>
      <c r="G47" s="152"/>
      <c r="H47" s="152">
        <v>9.98</v>
      </c>
      <c r="I47" s="152">
        <v>94.7</v>
      </c>
    </row>
    <row r="48" spans="1:9" ht="69.95" customHeight="1" thickBot="1" x14ac:dyDescent="0.75">
      <c r="A48" s="255"/>
      <c r="B48" s="256"/>
      <c r="C48" s="256"/>
      <c r="D48" s="256"/>
      <c r="E48" s="276"/>
      <c r="F48" s="143">
        <f>SUM(F46:F47)</f>
        <v>0.18</v>
      </c>
      <c r="G48" s="143">
        <f>SUM(G46:G47)</f>
        <v>0</v>
      </c>
      <c r="H48" s="143">
        <f>SUM(H46:H47)</f>
        <v>13.82</v>
      </c>
      <c r="I48" s="143">
        <f>SUM(I46:I47)</f>
        <v>110.62</v>
      </c>
    </row>
    <row r="49" spans="1:9" ht="69.95" customHeight="1" thickBot="1" x14ac:dyDescent="0.75">
      <c r="A49" s="144" t="s">
        <v>49</v>
      </c>
      <c r="B49" s="137">
        <v>25</v>
      </c>
      <c r="C49" s="140" t="s">
        <v>26</v>
      </c>
      <c r="D49" s="141">
        <v>25</v>
      </c>
      <c r="E49" s="141">
        <v>25</v>
      </c>
      <c r="F49" s="141">
        <v>1.3</v>
      </c>
      <c r="G49" s="141">
        <v>0.3</v>
      </c>
      <c r="H49" s="141">
        <v>11.07</v>
      </c>
      <c r="I49" s="141">
        <v>53.5</v>
      </c>
    </row>
    <row r="50" spans="1:9" ht="69.95" customHeight="1" thickBot="1" x14ac:dyDescent="0.75">
      <c r="A50" s="234" t="s">
        <v>30</v>
      </c>
      <c r="B50" s="235"/>
      <c r="C50" s="235"/>
      <c r="D50" s="235"/>
      <c r="E50" s="236"/>
      <c r="F50" s="143">
        <f>F30+F38+F45+F48+F49</f>
        <v>22.55</v>
      </c>
      <c r="G50" s="143">
        <f>G30+G38+G45+G49</f>
        <v>18.040000000000003</v>
      </c>
      <c r="H50" s="143">
        <f>H30+H38+H45+H48+H49</f>
        <v>62.72</v>
      </c>
      <c r="I50" s="143">
        <f>I30+I38+I45+I48+I49</f>
        <v>620.09999999999991</v>
      </c>
    </row>
    <row r="51" spans="1:9" ht="69.95" customHeight="1" thickBot="1" x14ac:dyDescent="0.75">
      <c r="A51" s="234" t="s">
        <v>27</v>
      </c>
      <c r="B51" s="235"/>
      <c r="C51" s="235"/>
      <c r="D51" s="235"/>
      <c r="E51" s="235"/>
      <c r="F51" s="235"/>
      <c r="G51" s="235"/>
      <c r="H51" s="235"/>
      <c r="I51" s="236"/>
    </row>
    <row r="52" spans="1:9" ht="69.95" customHeight="1" thickBot="1" x14ac:dyDescent="0.3">
      <c r="A52" s="277" t="s">
        <v>247</v>
      </c>
      <c r="B52" s="280">
        <v>60</v>
      </c>
      <c r="C52" s="150" t="s">
        <v>190</v>
      </c>
      <c r="D52" s="158">
        <v>35</v>
      </c>
      <c r="E52" s="158">
        <v>35</v>
      </c>
      <c r="F52" s="158">
        <v>3.25</v>
      </c>
      <c r="G52" s="158">
        <v>0.35</v>
      </c>
      <c r="H52" s="158">
        <v>24.4</v>
      </c>
      <c r="I52" s="158">
        <v>110.95</v>
      </c>
    </row>
    <row r="53" spans="1:9" ht="69.95" customHeight="1" thickBot="1" x14ac:dyDescent="0.3">
      <c r="A53" s="281"/>
      <c r="B53" s="281"/>
      <c r="C53" s="151" t="s">
        <v>140</v>
      </c>
      <c r="D53" s="152">
        <v>5</v>
      </c>
      <c r="E53" s="152">
        <v>5</v>
      </c>
      <c r="F53" s="152"/>
      <c r="G53" s="152"/>
      <c r="H53" s="152">
        <v>4.7699999999999996</v>
      </c>
      <c r="I53" s="152">
        <v>19.5</v>
      </c>
    </row>
    <row r="54" spans="1:9" ht="69.95" customHeight="1" thickBot="1" x14ac:dyDescent="0.75">
      <c r="A54" s="281"/>
      <c r="B54" s="281"/>
      <c r="C54" s="151" t="s">
        <v>138</v>
      </c>
      <c r="D54" s="141">
        <v>4</v>
      </c>
      <c r="E54" s="141">
        <v>3.48</v>
      </c>
      <c r="F54" s="141">
        <v>0.64</v>
      </c>
      <c r="G54" s="141">
        <v>1.03</v>
      </c>
      <c r="H54" s="141">
        <v>0.01</v>
      </c>
      <c r="I54" s="141">
        <v>11.5</v>
      </c>
    </row>
    <row r="55" spans="1:9" ht="69.95" customHeight="1" thickBot="1" x14ac:dyDescent="0.3">
      <c r="A55" s="281"/>
      <c r="B55" s="281"/>
      <c r="C55" s="151" t="s">
        <v>137</v>
      </c>
      <c r="D55" s="152">
        <v>40</v>
      </c>
      <c r="E55" s="152">
        <v>40</v>
      </c>
      <c r="F55" s="152">
        <v>1.1200000000000001</v>
      </c>
      <c r="G55" s="152">
        <v>1.28</v>
      </c>
      <c r="H55" s="152">
        <v>1.88</v>
      </c>
      <c r="I55" s="152">
        <v>23.6</v>
      </c>
    </row>
    <row r="56" spans="1:9" ht="69.95" customHeight="1" thickBot="1" x14ac:dyDescent="0.3">
      <c r="A56" s="281"/>
      <c r="B56" s="281"/>
      <c r="C56" s="151" t="s">
        <v>142</v>
      </c>
      <c r="D56" s="152">
        <v>3</v>
      </c>
      <c r="E56" s="152">
        <v>3</v>
      </c>
      <c r="F56" s="152">
        <v>0.01</v>
      </c>
      <c r="G56" s="152">
        <v>2.35</v>
      </c>
      <c r="H56" s="152">
        <v>0.01</v>
      </c>
      <c r="I56" s="152">
        <v>22.02</v>
      </c>
    </row>
    <row r="57" spans="1:9" ht="69.95" customHeight="1" thickBot="1" x14ac:dyDescent="0.75">
      <c r="A57" s="281"/>
      <c r="B57" s="281"/>
      <c r="C57" s="151" t="s">
        <v>141</v>
      </c>
      <c r="D57" s="141">
        <v>2</v>
      </c>
      <c r="E57" s="141">
        <v>2</v>
      </c>
      <c r="F57" s="141"/>
      <c r="G57" s="141">
        <v>1.88</v>
      </c>
      <c r="H57" s="141"/>
      <c r="I57" s="141">
        <v>17.46</v>
      </c>
    </row>
    <row r="58" spans="1:9" ht="69.95" customHeight="1" thickBot="1" x14ac:dyDescent="0.3">
      <c r="A58" s="281"/>
      <c r="B58" s="281"/>
      <c r="C58" s="151" t="s">
        <v>233</v>
      </c>
      <c r="D58" s="152">
        <v>60</v>
      </c>
      <c r="E58" s="152">
        <v>50</v>
      </c>
      <c r="F58" s="152">
        <v>0.1</v>
      </c>
      <c r="G58" s="152"/>
      <c r="H58" s="152">
        <v>5.04</v>
      </c>
      <c r="I58" s="152">
        <v>21</v>
      </c>
    </row>
    <row r="59" spans="1:9" ht="69.95" customHeight="1" thickBot="1" x14ac:dyDescent="0.75">
      <c r="A59" s="282"/>
      <c r="B59" s="282"/>
      <c r="C59" s="151" t="s">
        <v>143</v>
      </c>
      <c r="D59" s="141">
        <v>2.0000000000000001E-4</v>
      </c>
      <c r="E59" s="141">
        <v>2.0000000000000001E-4</v>
      </c>
      <c r="F59" s="141"/>
      <c r="G59" s="141"/>
      <c r="H59" s="141"/>
      <c r="I59" s="141"/>
    </row>
    <row r="60" spans="1:9" ht="69.95" customHeight="1" thickBot="1" x14ac:dyDescent="0.75">
      <c r="A60" s="255"/>
      <c r="B60" s="256"/>
      <c r="C60" s="256"/>
      <c r="D60" s="256"/>
      <c r="E60" s="276"/>
      <c r="F60" s="143">
        <f>SUM(F52:F59)</f>
        <v>5.1199999999999992</v>
      </c>
      <c r="G60" s="143">
        <f t="shared" ref="G60:I60" si="1">SUM(G52:G59)</f>
        <v>6.89</v>
      </c>
      <c r="H60" s="143">
        <f t="shared" si="1"/>
        <v>36.11</v>
      </c>
      <c r="I60" s="143">
        <f t="shared" si="1"/>
        <v>226.03</v>
      </c>
    </row>
    <row r="61" spans="1:9" ht="69.95" customHeight="1" thickBot="1" x14ac:dyDescent="0.75">
      <c r="A61" s="277" t="s">
        <v>61</v>
      </c>
      <c r="B61" s="280">
        <v>150</v>
      </c>
      <c r="C61" s="150" t="s">
        <v>145</v>
      </c>
      <c r="D61" s="141">
        <v>1</v>
      </c>
      <c r="E61" s="141">
        <v>1</v>
      </c>
      <c r="F61" s="141">
        <v>0.04</v>
      </c>
      <c r="G61" s="141"/>
      <c r="H61" s="141">
        <v>0.65</v>
      </c>
      <c r="I61" s="141">
        <v>2.94</v>
      </c>
    </row>
    <row r="62" spans="1:9" ht="69.95" customHeight="1" thickBot="1" x14ac:dyDescent="0.3">
      <c r="A62" s="285"/>
      <c r="B62" s="278"/>
      <c r="C62" s="151" t="s">
        <v>148</v>
      </c>
      <c r="D62" s="152">
        <v>100</v>
      </c>
      <c r="E62" s="152">
        <v>100</v>
      </c>
      <c r="F62" s="152">
        <v>2.8</v>
      </c>
      <c r="G62" s="152">
        <v>3.2</v>
      </c>
      <c r="H62" s="152">
        <v>4.7</v>
      </c>
      <c r="I62" s="152">
        <v>59</v>
      </c>
    </row>
    <row r="63" spans="1:9" ht="69.95" customHeight="1" thickBot="1" x14ac:dyDescent="0.75">
      <c r="A63" s="288"/>
      <c r="B63" s="279"/>
      <c r="C63" s="151" t="s">
        <v>140</v>
      </c>
      <c r="D63" s="141">
        <v>8</v>
      </c>
      <c r="E63" s="141">
        <v>8</v>
      </c>
      <c r="F63" s="141"/>
      <c r="G63" s="141"/>
      <c r="H63" s="141">
        <v>7.64</v>
      </c>
      <c r="I63" s="141">
        <v>31.2</v>
      </c>
    </row>
    <row r="64" spans="1:9" ht="69.95" customHeight="1" thickBot="1" x14ac:dyDescent="0.75">
      <c r="A64" s="255"/>
      <c r="B64" s="256"/>
      <c r="C64" s="256"/>
      <c r="D64" s="256"/>
      <c r="E64" s="276"/>
      <c r="F64" s="143">
        <f>SUM(F61:F63)</f>
        <v>2.84</v>
      </c>
      <c r="G64" s="143">
        <f>SUM(G61:G63)</f>
        <v>3.2</v>
      </c>
      <c r="H64" s="143">
        <f>SUM(H61:H63)</f>
        <v>12.99</v>
      </c>
      <c r="I64" s="143">
        <f>SUM(I61:I63)</f>
        <v>93.14</v>
      </c>
    </row>
    <row r="65" spans="1:9" ht="69.95" customHeight="1" thickBot="1" x14ac:dyDescent="0.75">
      <c r="A65" s="234" t="s">
        <v>32</v>
      </c>
      <c r="B65" s="235"/>
      <c r="C65" s="235"/>
      <c r="D65" s="235"/>
      <c r="E65" s="236"/>
      <c r="F65" s="143">
        <f>F60+F64</f>
        <v>7.9599999999999991</v>
      </c>
      <c r="G65" s="143">
        <f t="shared" ref="G65:I65" si="2">G60+G64</f>
        <v>10.09</v>
      </c>
      <c r="H65" s="143">
        <f t="shared" si="2"/>
        <v>49.1</v>
      </c>
      <c r="I65" s="143">
        <f t="shared" si="2"/>
        <v>319.17</v>
      </c>
    </row>
    <row r="66" spans="1:9" ht="69.95" customHeight="1" thickBot="1" x14ac:dyDescent="0.75">
      <c r="A66" s="234" t="s">
        <v>33</v>
      </c>
      <c r="B66" s="235"/>
      <c r="C66" s="235"/>
      <c r="D66" s="235"/>
      <c r="E66" s="236"/>
      <c r="F66" s="143">
        <f>F21+F50+F65</f>
        <v>40.75</v>
      </c>
      <c r="G66" s="143">
        <f>G21+G50+G65</f>
        <v>43.13000000000001</v>
      </c>
      <c r="H66" s="143">
        <f>H21+H23+H50+H65</f>
        <v>176.72</v>
      </c>
      <c r="I66" s="143">
        <f>I21+I23+I50+I65</f>
        <v>1398.88</v>
      </c>
    </row>
  </sheetData>
  <mergeCells count="36">
    <mergeCell ref="A25:A29"/>
    <mergeCell ref="B25:B29"/>
    <mergeCell ref="A52:A59"/>
    <mergeCell ref="B52:B59"/>
    <mergeCell ref="A31:A37"/>
    <mergeCell ref="B31:B37"/>
    <mergeCell ref="B46:B47"/>
    <mergeCell ref="A46:A47"/>
    <mergeCell ref="A45:E45"/>
    <mergeCell ref="A51:I51"/>
    <mergeCell ref="A50:E50"/>
    <mergeCell ref="A48:E48"/>
    <mergeCell ref="A16:E16"/>
    <mergeCell ref="A6:I6"/>
    <mergeCell ref="A8:I8"/>
    <mergeCell ref="A9:A12"/>
    <mergeCell ref="B9:B12"/>
    <mergeCell ref="A13:E13"/>
    <mergeCell ref="A14:A15"/>
    <mergeCell ref="B14:B15"/>
    <mergeCell ref="A66:E66"/>
    <mergeCell ref="A38:E38"/>
    <mergeCell ref="A17:A19"/>
    <mergeCell ref="B17:B19"/>
    <mergeCell ref="A20:E20"/>
    <mergeCell ref="A21:E21"/>
    <mergeCell ref="A22:I22"/>
    <mergeCell ref="A30:E30"/>
    <mergeCell ref="A24:I24"/>
    <mergeCell ref="A60:E60"/>
    <mergeCell ref="A39:A44"/>
    <mergeCell ref="B39:B44"/>
    <mergeCell ref="A61:A63"/>
    <mergeCell ref="B61:B63"/>
    <mergeCell ref="A64:E64"/>
    <mergeCell ref="A65:E65"/>
  </mergeCells>
  <pageMargins left="0.7" right="0.7" top="0.75" bottom="0.75" header="0.3" footer="0.3"/>
  <pageSetup paperSize="9" scale="16" orientation="portrait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70"/>
  <sheetViews>
    <sheetView view="pageBreakPreview" topLeftCell="A58" zoomScale="28" zoomScaleNormal="91" zoomScaleSheetLayoutView="28" workbookViewId="0">
      <selection activeCell="B9" sqref="B9:B12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61.5" x14ac:dyDescent="0.7">
      <c r="A3" s="156"/>
      <c r="B3" s="132"/>
      <c r="C3" s="157" t="s">
        <v>321</v>
      </c>
      <c r="D3" s="133"/>
      <c r="E3" s="133"/>
      <c r="F3" s="133"/>
      <c r="G3" s="133"/>
      <c r="H3" s="133"/>
      <c r="I3" s="157" t="s">
        <v>317</v>
      </c>
    </row>
    <row r="4" spans="1:9" ht="62.25" thickBot="1" x14ac:dyDescent="0.75">
      <c r="A4" s="156"/>
      <c r="B4" s="136" t="s">
        <v>123</v>
      </c>
      <c r="C4" s="176"/>
      <c r="D4" s="133"/>
      <c r="E4" s="133"/>
      <c r="F4" s="133"/>
      <c r="G4" s="133"/>
      <c r="H4" s="133" t="s">
        <v>408</v>
      </c>
      <c r="I4" s="133"/>
    </row>
    <row r="5" spans="1:9" ht="120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69.95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69.95" customHeight="1" thickBot="1" x14ac:dyDescent="0.75">
      <c r="A7" s="144" t="s">
        <v>10</v>
      </c>
      <c r="B7" s="138">
        <v>90</v>
      </c>
      <c r="C7" s="140" t="s">
        <v>10</v>
      </c>
      <c r="D7" s="148">
        <v>90</v>
      </c>
      <c r="E7" s="148">
        <v>90</v>
      </c>
      <c r="F7" s="148">
        <v>0.64</v>
      </c>
      <c r="G7" s="148"/>
      <c r="H7" s="148">
        <v>10.52</v>
      </c>
      <c r="I7" s="148">
        <v>61.42</v>
      </c>
    </row>
    <row r="8" spans="1:9" ht="69.95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69.95" customHeight="1" thickBot="1" x14ac:dyDescent="0.75">
      <c r="A9" s="259" t="s">
        <v>95</v>
      </c>
      <c r="B9" s="242">
        <v>200</v>
      </c>
      <c r="C9" s="140" t="s">
        <v>122</v>
      </c>
      <c r="D9" s="141">
        <v>25</v>
      </c>
      <c r="E9" s="141">
        <v>25</v>
      </c>
      <c r="F9" s="141">
        <v>2.5</v>
      </c>
      <c r="G9" s="141">
        <v>0.55000000000000004</v>
      </c>
      <c r="H9" s="141">
        <v>16.350000000000001</v>
      </c>
      <c r="I9" s="141">
        <v>82.5</v>
      </c>
    </row>
    <row r="10" spans="1:9" ht="69.95" customHeight="1" thickBot="1" x14ac:dyDescent="0.75">
      <c r="A10" s="259"/>
      <c r="B10" s="242"/>
      <c r="C10" s="140" t="s">
        <v>11</v>
      </c>
      <c r="D10" s="141">
        <v>3</v>
      </c>
      <c r="E10" s="141">
        <v>3</v>
      </c>
      <c r="F10" s="141">
        <v>0.01</v>
      </c>
      <c r="G10" s="141">
        <v>2.35</v>
      </c>
      <c r="H10" s="141">
        <v>0.01</v>
      </c>
      <c r="I10" s="141">
        <v>22.02</v>
      </c>
    </row>
    <row r="11" spans="1:9" ht="69.95" customHeight="1" thickBot="1" x14ac:dyDescent="0.75">
      <c r="A11" s="259"/>
      <c r="B11" s="242"/>
      <c r="C11" s="140" t="s">
        <v>24</v>
      </c>
      <c r="D11" s="141">
        <v>100</v>
      </c>
      <c r="E11" s="141">
        <v>100</v>
      </c>
      <c r="F11" s="141">
        <v>2.8</v>
      </c>
      <c r="G11" s="141">
        <v>3.2</v>
      </c>
      <c r="H11" s="141">
        <v>4.7</v>
      </c>
      <c r="I11" s="141">
        <v>59</v>
      </c>
    </row>
    <row r="12" spans="1:9" ht="69.95" customHeight="1" thickBot="1" x14ac:dyDescent="0.75">
      <c r="A12" s="259"/>
      <c r="B12" s="242"/>
      <c r="C12" s="140" t="s">
        <v>44</v>
      </c>
      <c r="D12" s="141">
        <v>3</v>
      </c>
      <c r="E12" s="141">
        <v>3</v>
      </c>
      <c r="F12" s="141"/>
      <c r="G12" s="141"/>
      <c r="H12" s="141">
        <v>2.86</v>
      </c>
      <c r="I12" s="141">
        <v>11.7</v>
      </c>
    </row>
    <row r="13" spans="1:9" ht="69.95" customHeight="1" thickBot="1" x14ac:dyDescent="0.75">
      <c r="A13" s="237"/>
      <c r="B13" s="237"/>
      <c r="C13" s="237"/>
      <c r="D13" s="237"/>
      <c r="E13" s="237"/>
      <c r="F13" s="143">
        <f>SUM(F9:F12)</f>
        <v>5.31</v>
      </c>
      <c r="G13" s="143">
        <f>SUM(G9:G12)</f>
        <v>6.1000000000000005</v>
      </c>
      <c r="H13" s="143">
        <f>SUM(H9:H12)</f>
        <v>23.92</v>
      </c>
      <c r="I13" s="143">
        <f>SUM(I9:I12)</f>
        <v>175.21999999999997</v>
      </c>
    </row>
    <row r="14" spans="1:9" ht="69.95" customHeight="1" thickBot="1" x14ac:dyDescent="0.75">
      <c r="A14" s="243" t="s">
        <v>151</v>
      </c>
      <c r="B14" s="240" t="s">
        <v>430</v>
      </c>
      <c r="C14" s="140" t="s">
        <v>11</v>
      </c>
      <c r="D14" s="141">
        <v>7</v>
      </c>
      <c r="E14" s="141">
        <v>7</v>
      </c>
      <c r="F14" s="141">
        <v>0.02</v>
      </c>
      <c r="G14" s="141">
        <v>5.49</v>
      </c>
      <c r="H14" s="141">
        <v>0.03</v>
      </c>
      <c r="I14" s="141">
        <v>51.38</v>
      </c>
    </row>
    <row r="15" spans="1:9" ht="69.95" customHeight="1" thickBot="1" x14ac:dyDescent="0.75">
      <c r="A15" s="243"/>
      <c r="B15" s="240"/>
      <c r="C15" s="140" t="s">
        <v>12</v>
      </c>
      <c r="D15" s="141">
        <v>30</v>
      </c>
      <c r="E15" s="141">
        <v>30</v>
      </c>
      <c r="F15" s="141">
        <v>2.13</v>
      </c>
      <c r="G15" s="141">
        <v>0.33</v>
      </c>
      <c r="H15" s="141">
        <v>13.9</v>
      </c>
      <c r="I15" s="141">
        <v>68.7</v>
      </c>
    </row>
    <row r="16" spans="1:9" ht="69.95" customHeight="1" thickBot="1" x14ac:dyDescent="0.75">
      <c r="A16" s="237"/>
      <c r="B16" s="237"/>
      <c r="C16" s="237"/>
      <c r="D16" s="237"/>
      <c r="E16" s="237"/>
      <c r="F16" s="143">
        <f>SUM(F14:F15)</f>
        <v>2.15</v>
      </c>
      <c r="G16" s="143">
        <f>SUM(G14:G15)</f>
        <v>5.82</v>
      </c>
      <c r="H16" s="143">
        <f>SUM(H14:H15)</f>
        <v>13.93</v>
      </c>
      <c r="I16" s="143">
        <f>SUM(I14:I15)</f>
        <v>120.08000000000001</v>
      </c>
    </row>
    <row r="17" spans="1:9" ht="69.95" customHeight="1" thickBot="1" x14ac:dyDescent="0.75">
      <c r="A17" s="259" t="s">
        <v>53</v>
      </c>
      <c r="B17" s="242">
        <v>200</v>
      </c>
      <c r="C17" s="140" t="s">
        <v>42</v>
      </c>
      <c r="D17" s="141">
        <v>1</v>
      </c>
      <c r="E17" s="141">
        <v>1</v>
      </c>
      <c r="F17" s="141"/>
      <c r="G17" s="141"/>
      <c r="H17" s="141">
        <v>0.64</v>
      </c>
      <c r="I17" s="141">
        <v>2.94</v>
      </c>
    </row>
    <row r="18" spans="1:9" ht="69.95" customHeight="1" thickBot="1" x14ac:dyDescent="0.75">
      <c r="A18" s="259"/>
      <c r="B18" s="242"/>
      <c r="C18" s="140" t="s">
        <v>24</v>
      </c>
      <c r="D18" s="141">
        <v>100</v>
      </c>
      <c r="E18" s="141">
        <v>100</v>
      </c>
      <c r="F18" s="141">
        <v>2.8</v>
      </c>
      <c r="G18" s="141">
        <v>3.2</v>
      </c>
      <c r="H18" s="141">
        <v>4.7</v>
      </c>
      <c r="I18" s="141">
        <v>58</v>
      </c>
    </row>
    <row r="19" spans="1:9" ht="69.95" customHeight="1" thickBot="1" x14ac:dyDescent="0.75">
      <c r="A19" s="259"/>
      <c r="B19" s="242"/>
      <c r="C19" s="140" t="s">
        <v>14</v>
      </c>
      <c r="D19" s="141">
        <v>12</v>
      </c>
      <c r="E19" s="141">
        <v>12</v>
      </c>
      <c r="F19" s="141"/>
      <c r="G19" s="141"/>
      <c r="H19" s="141">
        <v>11.4</v>
      </c>
      <c r="I19" s="141">
        <v>46.8</v>
      </c>
    </row>
    <row r="20" spans="1:9" ht="69.95" customHeight="1" thickBot="1" x14ac:dyDescent="0.75">
      <c r="A20" s="237"/>
      <c r="B20" s="237"/>
      <c r="C20" s="237"/>
      <c r="D20" s="237"/>
      <c r="E20" s="237"/>
      <c r="F20" s="143">
        <f>SUM(F17:F19)</f>
        <v>2.8</v>
      </c>
      <c r="G20" s="143">
        <f>SUM(G17:G19)</f>
        <v>3.2</v>
      </c>
      <c r="H20" s="143">
        <f t="shared" ref="H20:I20" si="0">SUM(H17:H19)</f>
        <v>16.740000000000002</v>
      </c>
      <c r="I20" s="143">
        <f t="shared" si="0"/>
        <v>107.74</v>
      </c>
    </row>
    <row r="21" spans="1:9" ht="69.95" customHeight="1" thickBot="1" x14ac:dyDescent="0.75">
      <c r="A21" s="233" t="s">
        <v>31</v>
      </c>
      <c r="B21" s="233"/>
      <c r="C21" s="233"/>
      <c r="D21" s="233"/>
      <c r="E21" s="233"/>
      <c r="F21" s="143">
        <f>F7+F13+F16+F20</f>
        <v>10.899999999999999</v>
      </c>
      <c r="G21" s="143">
        <f>G13+G16+G20</f>
        <v>15.120000000000001</v>
      </c>
      <c r="H21" s="143">
        <f>H7+H13+H16+H20</f>
        <v>65.11</v>
      </c>
      <c r="I21" s="143">
        <f>I7+I13+I16+I20</f>
        <v>464.46000000000004</v>
      </c>
    </row>
    <row r="22" spans="1:9" ht="69.95" customHeight="1" thickBot="1" x14ac:dyDescent="0.75">
      <c r="A22" s="289" t="s">
        <v>15</v>
      </c>
      <c r="B22" s="289"/>
      <c r="C22" s="289"/>
      <c r="D22" s="289"/>
      <c r="E22" s="289"/>
      <c r="F22" s="289"/>
      <c r="G22" s="289"/>
      <c r="H22" s="289"/>
      <c r="I22" s="289"/>
    </row>
    <row r="23" spans="1:9" ht="69.95" customHeight="1" thickBot="1" x14ac:dyDescent="0.75">
      <c r="A23" s="144" t="s">
        <v>50</v>
      </c>
      <c r="B23" s="138">
        <v>125</v>
      </c>
      <c r="C23" s="140" t="s">
        <v>16</v>
      </c>
      <c r="D23" s="141">
        <v>125</v>
      </c>
      <c r="E23" s="141">
        <v>125</v>
      </c>
      <c r="F23" s="141"/>
      <c r="G23" s="141"/>
      <c r="H23" s="141">
        <v>8.75</v>
      </c>
      <c r="I23" s="141">
        <v>35</v>
      </c>
    </row>
    <row r="24" spans="1:9" ht="69.95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69.95" customHeight="1" thickBot="1" x14ac:dyDescent="0.3">
      <c r="A25" s="277" t="s">
        <v>402</v>
      </c>
      <c r="B25" s="280">
        <v>60</v>
      </c>
      <c r="C25" s="150" t="s">
        <v>202</v>
      </c>
      <c r="D25" s="158">
        <v>13</v>
      </c>
      <c r="E25" s="158">
        <v>10</v>
      </c>
      <c r="F25" s="158">
        <v>0.18</v>
      </c>
      <c r="G25" s="158">
        <v>0.01</v>
      </c>
      <c r="H25" s="158">
        <v>0.47</v>
      </c>
      <c r="I25" s="158">
        <v>2.71</v>
      </c>
    </row>
    <row r="26" spans="1:9" ht="69.95" customHeight="1" thickBot="1" x14ac:dyDescent="0.3">
      <c r="A26" s="281"/>
      <c r="B26" s="281"/>
      <c r="C26" s="151" t="s">
        <v>241</v>
      </c>
      <c r="D26" s="152">
        <v>23</v>
      </c>
      <c r="E26" s="152">
        <v>20</v>
      </c>
      <c r="F26" s="152">
        <v>0.14000000000000001</v>
      </c>
      <c r="G26" s="152"/>
      <c r="H26" s="152">
        <v>0.54</v>
      </c>
      <c r="I26" s="152">
        <v>1.4</v>
      </c>
    </row>
    <row r="27" spans="1:9" ht="69.95" customHeight="1" thickBot="1" x14ac:dyDescent="0.3">
      <c r="A27" s="281"/>
      <c r="B27" s="281"/>
      <c r="C27" s="151" t="s">
        <v>227</v>
      </c>
      <c r="D27" s="152">
        <v>23</v>
      </c>
      <c r="E27" s="152">
        <v>20</v>
      </c>
      <c r="F27" s="152">
        <v>0.08</v>
      </c>
      <c r="G27" s="152"/>
      <c r="H27" s="152">
        <v>0.7</v>
      </c>
      <c r="I27" s="152">
        <v>3</v>
      </c>
    </row>
    <row r="28" spans="1:9" ht="69.95" customHeight="1" thickBot="1" x14ac:dyDescent="0.75">
      <c r="A28" s="281"/>
      <c r="B28" s="281"/>
      <c r="C28" s="151" t="s">
        <v>21</v>
      </c>
      <c r="D28" s="141">
        <v>10</v>
      </c>
      <c r="E28" s="141">
        <v>8</v>
      </c>
      <c r="F28" s="141">
        <v>0.11</v>
      </c>
      <c r="G28" s="141"/>
      <c r="H28" s="141">
        <v>0.73</v>
      </c>
      <c r="I28" s="141">
        <v>3.3</v>
      </c>
    </row>
    <row r="29" spans="1:9" ht="69.95" customHeight="1" thickBot="1" x14ac:dyDescent="0.75">
      <c r="A29" s="282"/>
      <c r="B29" s="282"/>
      <c r="C29" s="151" t="s">
        <v>141</v>
      </c>
      <c r="D29" s="141">
        <v>4</v>
      </c>
      <c r="E29" s="141">
        <v>4</v>
      </c>
      <c r="F29" s="141"/>
      <c r="G29" s="141">
        <v>3.75</v>
      </c>
      <c r="H29" s="141"/>
      <c r="I29" s="141">
        <v>34.92</v>
      </c>
    </row>
    <row r="30" spans="1:9" ht="69.95" customHeight="1" thickBot="1" x14ac:dyDescent="0.75">
      <c r="A30" s="237"/>
      <c r="B30" s="237"/>
      <c r="C30" s="237"/>
      <c r="D30" s="237"/>
      <c r="E30" s="237"/>
      <c r="F30" s="143">
        <f>SUM(F25:F29)</f>
        <v>0.51</v>
      </c>
      <c r="G30" s="143">
        <f>SUM(G25:G29)</f>
        <v>3.76</v>
      </c>
      <c r="H30" s="143">
        <f>SUM(H25:H29)</f>
        <v>2.44</v>
      </c>
      <c r="I30" s="143">
        <f>SUM(I25:I29)</f>
        <v>45.33</v>
      </c>
    </row>
    <row r="31" spans="1:9" ht="69.95" customHeight="1" thickBot="1" x14ac:dyDescent="0.75">
      <c r="A31" s="243" t="s">
        <v>196</v>
      </c>
      <c r="B31" s="240" t="s">
        <v>127</v>
      </c>
      <c r="C31" s="140" t="s">
        <v>20</v>
      </c>
      <c r="D31" s="141">
        <v>60</v>
      </c>
      <c r="E31" s="141">
        <v>42</v>
      </c>
      <c r="F31" s="141">
        <v>0.84</v>
      </c>
      <c r="G31" s="141">
        <v>0.21</v>
      </c>
      <c r="H31" s="141">
        <v>6.91</v>
      </c>
      <c r="I31" s="141">
        <v>33.6</v>
      </c>
    </row>
    <row r="32" spans="1:9" ht="69.95" customHeight="1" thickBot="1" x14ac:dyDescent="0.75">
      <c r="A32" s="243"/>
      <c r="B32" s="240"/>
      <c r="C32" s="140" t="s">
        <v>197</v>
      </c>
      <c r="D32" s="141">
        <v>10</v>
      </c>
      <c r="E32" s="141">
        <v>10</v>
      </c>
      <c r="F32" s="141">
        <v>0.28000000000000003</v>
      </c>
      <c r="G32" s="141">
        <v>2</v>
      </c>
      <c r="H32" s="141">
        <v>0.32</v>
      </c>
      <c r="I32" s="141">
        <v>20.6</v>
      </c>
    </row>
    <row r="33" spans="1:9" ht="69.95" customHeight="1" thickBot="1" x14ac:dyDescent="0.75">
      <c r="A33" s="243"/>
      <c r="B33" s="240"/>
      <c r="C33" s="140" t="s">
        <v>47</v>
      </c>
      <c r="D33" s="141">
        <v>40</v>
      </c>
      <c r="E33" s="141">
        <v>28</v>
      </c>
      <c r="F33" s="141">
        <v>5.6</v>
      </c>
      <c r="G33" s="141">
        <v>2.76</v>
      </c>
      <c r="H33" s="141"/>
      <c r="I33" s="141">
        <v>47.04</v>
      </c>
    </row>
    <row r="34" spans="1:9" ht="69.95" customHeight="1" thickBot="1" x14ac:dyDescent="0.75">
      <c r="A34" s="243"/>
      <c r="B34" s="240"/>
      <c r="C34" s="140" t="s">
        <v>46</v>
      </c>
      <c r="D34" s="141">
        <v>10</v>
      </c>
      <c r="E34" s="141">
        <v>8</v>
      </c>
      <c r="F34" s="141">
        <v>0.02</v>
      </c>
      <c r="G34" s="141"/>
      <c r="H34" s="141">
        <v>0.57999999999999996</v>
      </c>
      <c r="I34" s="141">
        <v>2.7</v>
      </c>
    </row>
    <row r="35" spans="1:9" ht="69.95" customHeight="1" thickBot="1" x14ac:dyDescent="0.75">
      <c r="A35" s="243"/>
      <c r="B35" s="240"/>
      <c r="C35" s="140" t="s">
        <v>73</v>
      </c>
      <c r="D35" s="141">
        <v>100</v>
      </c>
      <c r="E35" s="141">
        <v>80</v>
      </c>
      <c r="F35" s="141">
        <v>0.65</v>
      </c>
      <c r="G35" s="141"/>
      <c r="H35" s="141">
        <v>7.48</v>
      </c>
      <c r="I35" s="141">
        <v>33.549999999999997</v>
      </c>
    </row>
    <row r="36" spans="1:9" ht="69.95" customHeight="1" thickBot="1" x14ac:dyDescent="0.75">
      <c r="A36" s="243"/>
      <c r="B36" s="240"/>
      <c r="C36" s="140" t="s">
        <v>38</v>
      </c>
      <c r="D36" s="141">
        <v>5</v>
      </c>
      <c r="E36" s="141">
        <v>5</v>
      </c>
      <c r="F36" s="141">
        <v>0.2</v>
      </c>
      <c r="G36" s="141"/>
      <c r="H36" s="141">
        <v>0.97</v>
      </c>
      <c r="I36" s="141">
        <v>4.8</v>
      </c>
    </row>
    <row r="37" spans="1:9" ht="69.95" customHeight="1" thickBot="1" x14ac:dyDescent="0.75">
      <c r="A37" s="243"/>
      <c r="B37" s="240"/>
      <c r="C37" s="140" t="s">
        <v>14</v>
      </c>
      <c r="D37" s="141">
        <v>1</v>
      </c>
      <c r="E37" s="141">
        <v>1</v>
      </c>
      <c r="F37" s="141"/>
      <c r="G37" s="141"/>
      <c r="H37" s="141">
        <v>0.95</v>
      </c>
      <c r="I37" s="141">
        <v>3.9</v>
      </c>
    </row>
    <row r="38" spans="1:9" ht="69.95" customHeight="1" thickBot="1" x14ac:dyDescent="0.75">
      <c r="A38" s="243"/>
      <c r="B38" s="240"/>
      <c r="C38" s="140" t="s">
        <v>64</v>
      </c>
      <c r="D38" s="141">
        <v>10</v>
      </c>
      <c r="E38" s="141">
        <v>8</v>
      </c>
      <c r="F38" s="141">
        <v>0.11</v>
      </c>
      <c r="G38" s="141"/>
      <c r="H38" s="141">
        <v>0.73</v>
      </c>
      <c r="I38" s="141">
        <v>3.3</v>
      </c>
    </row>
    <row r="39" spans="1:9" ht="69.95" customHeight="1" thickBot="1" x14ac:dyDescent="0.75">
      <c r="A39" s="237"/>
      <c r="B39" s="237"/>
      <c r="C39" s="237"/>
      <c r="D39" s="237"/>
      <c r="E39" s="237"/>
      <c r="F39" s="143">
        <f>SUM(F31:F38)</f>
        <v>7.7</v>
      </c>
      <c r="G39" s="143">
        <f t="shared" ref="G39:I39" si="1">SUM(G31:G38)</f>
        <v>4.97</v>
      </c>
      <c r="H39" s="143">
        <f t="shared" si="1"/>
        <v>17.940000000000001</v>
      </c>
      <c r="I39" s="143">
        <f t="shared" si="1"/>
        <v>149.49000000000004</v>
      </c>
    </row>
    <row r="40" spans="1:9" ht="69.95" customHeight="1" thickBot="1" x14ac:dyDescent="0.75">
      <c r="A40" s="243" t="s">
        <v>96</v>
      </c>
      <c r="B40" s="240" t="s">
        <v>37</v>
      </c>
      <c r="C40" s="159" t="s">
        <v>47</v>
      </c>
      <c r="D40" s="148">
        <v>62</v>
      </c>
      <c r="E40" s="148">
        <v>62</v>
      </c>
      <c r="F40" s="148">
        <v>12.4</v>
      </c>
      <c r="G40" s="148">
        <v>6.07</v>
      </c>
      <c r="H40" s="148"/>
      <c r="I40" s="148">
        <v>104.16</v>
      </c>
    </row>
    <row r="41" spans="1:9" ht="69.95" customHeight="1" thickBot="1" x14ac:dyDescent="0.75">
      <c r="A41" s="243"/>
      <c r="B41" s="240"/>
      <c r="C41" s="159" t="s">
        <v>85</v>
      </c>
      <c r="D41" s="141">
        <v>35</v>
      </c>
      <c r="E41" s="141">
        <v>35</v>
      </c>
      <c r="F41" s="141">
        <v>2.2000000000000002</v>
      </c>
      <c r="G41" s="141">
        <v>0.31</v>
      </c>
      <c r="H41" s="141">
        <v>24.88</v>
      </c>
      <c r="I41" s="141">
        <v>114.1</v>
      </c>
    </row>
    <row r="42" spans="1:9" ht="69.95" customHeight="1" thickBot="1" x14ac:dyDescent="0.75">
      <c r="A42" s="243"/>
      <c r="B42" s="240"/>
      <c r="C42" s="140" t="s">
        <v>21</v>
      </c>
      <c r="D42" s="141">
        <v>20</v>
      </c>
      <c r="E42" s="141">
        <v>16</v>
      </c>
      <c r="F42" s="141">
        <v>0.22</v>
      </c>
      <c r="G42" s="141"/>
      <c r="H42" s="141">
        <v>1.46</v>
      </c>
      <c r="I42" s="141">
        <v>6.6</v>
      </c>
    </row>
    <row r="43" spans="1:9" ht="69.95" customHeight="1" thickBot="1" x14ac:dyDescent="0.75">
      <c r="A43" s="239"/>
      <c r="B43" s="233"/>
      <c r="C43" s="140" t="s">
        <v>11</v>
      </c>
      <c r="D43" s="141">
        <v>3</v>
      </c>
      <c r="E43" s="141">
        <v>3</v>
      </c>
      <c r="F43" s="141">
        <v>0.01</v>
      </c>
      <c r="G43" s="141">
        <v>2.35</v>
      </c>
      <c r="H43" s="141">
        <v>0.01</v>
      </c>
      <c r="I43" s="141">
        <v>22.02</v>
      </c>
    </row>
    <row r="44" spans="1:9" ht="69.95" customHeight="1" thickBot="1" x14ac:dyDescent="0.75">
      <c r="A44" s="239"/>
      <c r="B44" s="233"/>
      <c r="C44" s="140" t="s">
        <v>19</v>
      </c>
      <c r="D44" s="141">
        <v>5</v>
      </c>
      <c r="E44" s="141">
        <v>5</v>
      </c>
      <c r="F44" s="141"/>
      <c r="G44" s="141">
        <v>4.6900000000000004</v>
      </c>
      <c r="H44" s="141"/>
      <c r="I44" s="141">
        <v>43.65</v>
      </c>
    </row>
    <row r="45" spans="1:9" ht="69.95" customHeight="1" thickBot="1" x14ac:dyDescent="0.75">
      <c r="A45" s="239"/>
      <c r="B45" s="233"/>
      <c r="C45" s="140" t="s">
        <v>46</v>
      </c>
      <c r="D45" s="141">
        <v>30</v>
      </c>
      <c r="E45" s="141">
        <v>24</v>
      </c>
      <c r="F45" s="141">
        <v>0.06</v>
      </c>
      <c r="G45" s="141"/>
      <c r="H45" s="141">
        <v>1.74</v>
      </c>
      <c r="I45" s="141">
        <v>8.1999999999999993</v>
      </c>
    </row>
    <row r="46" spans="1:9" ht="69.95" customHeight="1" thickBot="1" x14ac:dyDescent="0.75">
      <c r="A46" s="237"/>
      <c r="B46" s="237"/>
      <c r="C46" s="237"/>
      <c r="D46" s="237"/>
      <c r="E46" s="237"/>
      <c r="F46" s="143">
        <f>SUM(F40:F45)</f>
        <v>14.890000000000002</v>
      </c>
      <c r="G46" s="143">
        <f t="shared" ref="G46:I46" si="2">SUM(G40:G45)</f>
        <v>13.420000000000002</v>
      </c>
      <c r="H46" s="143">
        <f t="shared" si="2"/>
        <v>28.09</v>
      </c>
      <c r="I46" s="143">
        <f t="shared" si="2"/>
        <v>298.72999999999996</v>
      </c>
    </row>
    <row r="47" spans="1:9" ht="69.95" customHeight="1" thickBot="1" x14ac:dyDescent="0.75">
      <c r="A47" s="243" t="s">
        <v>48</v>
      </c>
      <c r="B47" s="242">
        <v>200</v>
      </c>
      <c r="C47" s="140" t="s">
        <v>413</v>
      </c>
      <c r="D47" s="141">
        <v>9</v>
      </c>
      <c r="E47" s="141">
        <v>9</v>
      </c>
      <c r="F47" s="141">
        <v>0.2</v>
      </c>
      <c r="G47" s="141"/>
      <c r="H47" s="141">
        <v>4.32</v>
      </c>
      <c r="I47" s="141">
        <v>17.91</v>
      </c>
    </row>
    <row r="48" spans="1:9" ht="69.95" customHeight="1" thickBot="1" x14ac:dyDescent="0.75">
      <c r="A48" s="243"/>
      <c r="B48" s="242"/>
      <c r="C48" s="140" t="s">
        <v>14</v>
      </c>
      <c r="D48" s="141">
        <v>12</v>
      </c>
      <c r="E48" s="141">
        <v>12</v>
      </c>
      <c r="F48" s="141"/>
      <c r="G48" s="141"/>
      <c r="H48" s="141">
        <v>11.4</v>
      </c>
      <c r="I48" s="141">
        <v>46.8</v>
      </c>
    </row>
    <row r="49" spans="1:9" ht="69.95" customHeight="1" thickBot="1" x14ac:dyDescent="0.75">
      <c r="A49" s="237"/>
      <c r="B49" s="237"/>
      <c r="C49" s="237"/>
      <c r="D49" s="237"/>
      <c r="E49" s="237"/>
      <c r="F49" s="143">
        <f>SUM(F47:F48)</f>
        <v>0.2</v>
      </c>
      <c r="G49" s="143">
        <f>SUM(G47:G48)</f>
        <v>0</v>
      </c>
      <c r="H49" s="143">
        <f>SUM(H47:H48)</f>
        <v>15.72</v>
      </c>
      <c r="I49" s="143">
        <f>SUM(I47:I48)</f>
        <v>64.709999999999994</v>
      </c>
    </row>
    <row r="50" spans="1:9" ht="69.95" customHeight="1" thickBot="1" x14ac:dyDescent="0.75">
      <c r="A50" s="144" t="s">
        <v>49</v>
      </c>
      <c r="B50" s="137">
        <v>35</v>
      </c>
      <c r="C50" s="140" t="s">
        <v>26</v>
      </c>
      <c r="D50" s="141">
        <v>35</v>
      </c>
      <c r="E50" s="141">
        <v>35</v>
      </c>
      <c r="F50" s="141">
        <v>1.82</v>
      </c>
      <c r="G50" s="141">
        <v>0.42</v>
      </c>
      <c r="H50" s="141">
        <v>15.48</v>
      </c>
      <c r="I50" s="141">
        <v>74.900000000000006</v>
      </c>
    </row>
    <row r="51" spans="1:9" ht="69.95" customHeight="1" thickBot="1" x14ac:dyDescent="0.75">
      <c r="A51" s="237"/>
      <c r="B51" s="237"/>
      <c r="C51" s="237"/>
      <c r="D51" s="237"/>
      <c r="E51" s="237"/>
      <c r="F51" s="143">
        <v>46.8</v>
      </c>
      <c r="G51" s="143">
        <f>SUM(G50)</f>
        <v>0.42</v>
      </c>
      <c r="H51" s="143">
        <f>SUM(H50)</f>
        <v>15.48</v>
      </c>
      <c r="I51" s="143">
        <f>SUM(I50)</f>
        <v>74.900000000000006</v>
      </c>
    </row>
    <row r="52" spans="1:9" ht="69.95" customHeight="1" thickBot="1" x14ac:dyDescent="0.75">
      <c r="A52" s="233" t="s">
        <v>30</v>
      </c>
      <c r="B52" s="233"/>
      <c r="C52" s="233"/>
      <c r="D52" s="233"/>
      <c r="E52" s="233"/>
      <c r="F52" s="143">
        <f>F30+F39+F46+F49+F51</f>
        <v>70.099999999999994</v>
      </c>
      <c r="G52" s="143">
        <f>G30+G39+G46+G50</f>
        <v>22.570000000000004</v>
      </c>
      <c r="H52" s="143">
        <f>H30+H39+H49+H50</f>
        <v>51.58</v>
      </c>
      <c r="I52" s="143">
        <f>I30+I39+I46+I49+I50</f>
        <v>633.16</v>
      </c>
    </row>
    <row r="53" spans="1:9" ht="69.95" customHeight="1" thickBot="1" x14ac:dyDescent="0.75">
      <c r="A53" s="233" t="s">
        <v>27</v>
      </c>
      <c r="B53" s="233"/>
      <c r="C53" s="233"/>
      <c r="D53" s="233"/>
      <c r="E53" s="233"/>
      <c r="F53" s="233"/>
      <c r="G53" s="233"/>
      <c r="H53" s="233"/>
      <c r="I53" s="233"/>
    </row>
    <row r="54" spans="1:9" ht="69.95" customHeight="1" thickBot="1" x14ac:dyDescent="0.3">
      <c r="A54" s="277" t="s">
        <v>247</v>
      </c>
      <c r="B54" s="280">
        <v>60</v>
      </c>
      <c r="C54" s="150" t="s">
        <v>190</v>
      </c>
      <c r="D54" s="158">
        <v>35</v>
      </c>
      <c r="E54" s="158">
        <v>35</v>
      </c>
      <c r="F54" s="158">
        <v>3.25</v>
      </c>
      <c r="G54" s="158">
        <v>0.35</v>
      </c>
      <c r="H54" s="158">
        <v>24.4</v>
      </c>
      <c r="I54" s="158">
        <v>110.95</v>
      </c>
    </row>
    <row r="55" spans="1:9" ht="69.95" customHeight="1" thickBot="1" x14ac:dyDescent="0.3">
      <c r="A55" s="281"/>
      <c r="B55" s="281"/>
      <c r="C55" s="151" t="s">
        <v>140</v>
      </c>
      <c r="D55" s="152">
        <v>6</v>
      </c>
      <c r="E55" s="152">
        <v>6</v>
      </c>
      <c r="F55" s="152"/>
      <c r="G55" s="152"/>
      <c r="H55" s="152">
        <v>5.73</v>
      </c>
      <c r="I55" s="152">
        <v>23.4</v>
      </c>
    </row>
    <row r="56" spans="1:9" ht="69.95" customHeight="1" thickBot="1" x14ac:dyDescent="0.3">
      <c r="A56" s="281"/>
      <c r="B56" s="281"/>
      <c r="C56" s="151" t="s">
        <v>138</v>
      </c>
      <c r="D56" s="152">
        <v>4</v>
      </c>
      <c r="E56" s="152">
        <v>3.48</v>
      </c>
      <c r="F56" s="152">
        <v>0.64</v>
      </c>
      <c r="G56" s="152">
        <v>1.03</v>
      </c>
      <c r="H56" s="152">
        <v>0.01</v>
      </c>
      <c r="I56" s="152">
        <v>11.5</v>
      </c>
    </row>
    <row r="57" spans="1:9" ht="69.95" customHeight="1" thickBot="1" x14ac:dyDescent="0.3">
      <c r="A57" s="281"/>
      <c r="B57" s="281"/>
      <c r="C57" s="151" t="s">
        <v>137</v>
      </c>
      <c r="D57" s="152">
        <v>50</v>
      </c>
      <c r="E57" s="152">
        <v>50</v>
      </c>
      <c r="F57" s="152">
        <v>1.4</v>
      </c>
      <c r="G57" s="152">
        <v>1.6</v>
      </c>
      <c r="H57" s="152">
        <v>2.35</v>
      </c>
      <c r="I57" s="152">
        <v>29.5</v>
      </c>
    </row>
    <row r="58" spans="1:9" ht="69.95" customHeight="1" thickBot="1" x14ac:dyDescent="0.75">
      <c r="A58" s="281"/>
      <c r="B58" s="281"/>
      <c r="C58" s="140" t="s">
        <v>149</v>
      </c>
      <c r="D58" s="152">
        <v>2</v>
      </c>
      <c r="E58" s="152">
        <v>2</v>
      </c>
      <c r="F58" s="152">
        <v>0.01</v>
      </c>
      <c r="G58" s="152">
        <v>1.57</v>
      </c>
      <c r="H58" s="152">
        <v>0.01</v>
      </c>
      <c r="I58" s="152">
        <v>14.68</v>
      </c>
    </row>
    <row r="59" spans="1:9" ht="69.95" customHeight="1" thickBot="1" x14ac:dyDescent="0.3">
      <c r="A59" s="281"/>
      <c r="B59" s="281"/>
      <c r="C59" s="151" t="s">
        <v>141</v>
      </c>
      <c r="D59" s="152">
        <v>3</v>
      </c>
      <c r="E59" s="152">
        <v>3</v>
      </c>
      <c r="F59" s="152"/>
      <c r="G59" s="152">
        <v>2.81</v>
      </c>
      <c r="H59" s="152"/>
      <c r="I59" s="152">
        <v>26.19</v>
      </c>
    </row>
    <row r="60" spans="1:9" ht="69.95" customHeight="1" thickBot="1" x14ac:dyDescent="0.3">
      <c r="A60" s="281"/>
      <c r="B60" s="281"/>
      <c r="C60" s="151" t="s">
        <v>233</v>
      </c>
      <c r="D60" s="152">
        <v>60</v>
      </c>
      <c r="E60" s="152">
        <v>50</v>
      </c>
      <c r="F60" s="152">
        <v>0.1</v>
      </c>
      <c r="G60" s="152"/>
      <c r="H60" s="152">
        <v>5.04</v>
      </c>
      <c r="I60" s="152">
        <v>21</v>
      </c>
    </row>
    <row r="61" spans="1:9" ht="69.95" customHeight="1" thickBot="1" x14ac:dyDescent="0.75">
      <c r="A61" s="282"/>
      <c r="B61" s="282"/>
      <c r="C61" s="151" t="s">
        <v>143</v>
      </c>
      <c r="D61" s="141">
        <v>2.9999999999999997E-4</v>
      </c>
      <c r="E61" s="141">
        <v>2.9999999999999997E-4</v>
      </c>
      <c r="F61" s="141"/>
      <c r="G61" s="141"/>
      <c r="H61" s="141"/>
      <c r="I61" s="141"/>
    </row>
    <row r="62" spans="1:9" ht="69.95" customHeight="1" thickBot="1" x14ac:dyDescent="0.75">
      <c r="A62" s="237"/>
      <c r="B62" s="237"/>
      <c r="C62" s="237"/>
      <c r="D62" s="237"/>
      <c r="E62" s="237"/>
      <c r="F62" s="143">
        <f>SUM(F54:F61)</f>
        <v>5.3999999999999995</v>
      </c>
      <c r="G62" s="143">
        <f>SUM(G54:G61)</f>
        <v>7.3599999999999994</v>
      </c>
      <c r="H62" s="143">
        <f>SUM(H54:H61)</f>
        <v>37.54</v>
      </c>
      <c r="I62" s="143">
        <f>SUM(I54:I61)</f>
        <v>237.22</v>
      </c>
    </row>
    <row r="63" spans="1:9" ht="69.95" customHeight="1" thickBot="1" x14ac:dyDescent="0.75">
      <c r="A63" s="307" t="s">
        <v>61</v>
      </c>
      <c r="B63" s="271">
        <v>200</v>
      </c>
      <c r="C63" s="140" t="s">
        <v>36</v>
      </c>
      <c r="D63" s="141">
        <v>1</v>
      </c>
      <c r="E63" s="141">
        <v>1</v>
      </c>
      <c r="F63" s="141">
        <v>0.04</v>
      </c>
      <c r="G63" s="141"/>
      <c r="H63" s="141">
        <v>0.65</v>
      </c>
      <c r="I63" s="141">
        <v>2.94</v>
      </c>
    </row>
    <row r="64" spans="1:9" ht="69.95" customHeight="1" thickBot="1" x14ac:dyDescent="0.75">
      <c r="A64" s="307"/>
      <c r="B64" s="271"/>
      <c r="C64" s="140" t="s">
        <v>45</v>
      </c>
      <c r="D64" s="141">
        <v>100</v>
      </c>
      <c r="E64" s="141">
        <v>100</v>
      </c>
      <c r="F64" s="141">
        <v>2.8</v>
      </c>
      <c r="G64" s="141">
        <v>3.2</v>
      </c>
      <c r="H64" s="141">
        <v>4.7</v>
      </c>
      <c r="I64" s="141">
        <v>59</v>
      </c>
    </row>
    <row r="65" spans="1:9" ht="69.95" customHeight="1" thickBot="1" x14ac:dyDescent="0.75">
      <c r="A65" s="307"/>
      <c r="B65" s="271"/>
      <c r="C65" s="140" t="s">
        <v>44</v>
      </c>
      <c r="D65" s="141">
        <v>10</v>
      </c>
      <c r="E65" s="141">
        <v>10</v>
      </c>
      <c r="F65" s="141"/>
      <c r="G65" s="141"/>
      <c r="H65" s="141">
        <v>9.5500000000000007</v>
      </c>
      <c r="I65" s="141">
        <v>39</v>
      </c>
    </row>
    <row r="66" spans="1:9" ht="69.95" customHeight="1" thickBot="1" x14ac:dyDescent="0.75">
      <c r="A66" s="237"/>
      <c r="B66" s="237"/>
      <c r="C66" s="237"/>
      <c r="D66" s="237"/>
      <c r="E66" s="237"/>
      <c r="F66" s="143">
        <f>SUM(F63:F65)</f>
        <v>2.84</v>
      </c>
      <c r="G66" s="143">
        <f t="shared" ref="G66:I66" si="3">SUM(G63:G65)</f>
        <v>3.2</v>
      </c>
      <c r="H66" s="143">
        <f t="shared" si="3"/>
        <v>14.900000000000002</v>
      </c>
      <c r="I66" s="143">
        <f t="shared" si="3"/>
        <v>100.94</v>
      </c>
    </row>
    <row r="67" spans="1:9" ht="69.95" customHeight="1" thickBot="1" x14ac:dyDescent="0.75">
      <c r="A67" s="160" t="s">
        <v>117</v>
      </c>
      <c r="B67" s="143">
        <v>15</v>
      </c>
      <c r="C67" s="159" t="s">
        <v>117</v>
      </c>
      <c r="D67" s="141">
        <v>15</v>
      </c>
      <c r="E67" s="141">
        <v>15</v>
      </c>
      <c r="F67" s="141">
        <v>1.26</v>
      </c>
      <c r="G67" s="141">
        <v>1.82</v>
      </c>
      <c r="H67" s="141">
        <v>11.02</v>
      </c>
      <c r="I67" s="141">
        <v>66.81</v>
      </c>
    </row>
    <row r="68" spans="1:9" ht="69.95" customHeight="1" thickBot="1" x14ac:dyDescent="0.75">
      <c r="A68" s="233" t="s">
        <v>221</v>
      </c>
      <c r="B68" s="233"/>
      <c r="C68" s="233"/>
      <c r="D68" s="233"/>
      <c r="E68" s="233"/>
      <c r="F68" s="143">
        <f>F62+F66+F67</f>
        <v>9.4999999999999982</v>
      </c>
      <c r="G68" s="143">
        <f t="shared" ref="G68:I68" si="4">G62+G66+G67</f>
        <v>12.379999999999999</v>
      </c>
      <c r="H68" s="143">
        <f t="shared" si="4"/>
        <v>63.459999999999994</v>
      </c>
      <c r="I68" s="143">
        <f t="shared" si="4"/>
        <v>404.96999999999997</v>
      </c>
    </row>
    <row r="69" spans="1:9" ht="69.95" customHeight="1" thickBot="1" x14ac:dyDescent="0.75">
      <c r="A69" s="233" t="s">
        <v>33</v>
      </c>
      <c r="B69" s="233"/>
      <c r="C69" s="233"/>
      <c r="D69" s="233"/>
      <c r="E69" s="233"/>
      <c r="F69" s="143">
        <f>F21+F23+F52+F68</f>
        <v>90.5</v>
      </c>
      <c r="G69" s="143">
        <f t="shared" ref="G69:I69" si="5">G21+G23+G52+G68</f>
        <v>50.070000000000007</v>
      </c>
      <c r="H69" s="143">
        <f t="shared" si="5"/>
        <v>188.89999999999998</v>
      </c>
      <c r="I69" s="143">
        <f t="shared" si="5"/>
        <v>1537.59</v>
      </c>
    </row>
    <row r="70" spans="1:9" ht="69.95" customHeight="1" x14ac:dyDescent="0.35">
      <c r="A70" s="14"/>
      <c r="B70" s="14"/>
      <c r="C70" s="15"/>
      <c r="D70" s="16"/>
      <c r="E70" s="16"/>
      <c r="F70" s="16"/>
      <c r="G70" s="16"/>
      <c r="H70" s="16"/>
      <c r="I70" s="16"/>
    </row>
  </sheetData>
  <mergeCells count="37">
    <mergeCell ref="A22:I22"/>
    <mergeCell ref="A6:I6"/>
    <mergeCell ref="A8:I8"/>
    <mergeCell ref="A9:A12"/>
    <mergeCell ref="B9:B12"/>
    <mergeCell ref="A13:E13"/>
    <mergeCell ref="A14:A15"/>
    <mergeCell ref="B14:B15"/>
    <mergeCell ref="A16:E16"/>
    <mergeCell ref="A17:A19"/>
    <mergeCell ref="B17:B19"/>
    <mergeCell ref="A20:E20"/>
    <mergeCell ref="A21:E21"/>
    <mergeCell ref="A24:I24"/>
    <mergeCell ref="A25:A29"/>
    <mergeCell ref="B25:B29"/>
    <mergeCell ref="A30:E30"/>
    <mergeCell ref="A31:A38"/>
    <mergeCell ref="B31:B38"/>
    <mergeCell ref="A39:E39"/>
    <mergeCell ref="A40:A45"/>
    <mergeCell ref="B40:B45"/>
    <mergeCell ref="A46:E46"/>
    <mergeCell ref="A47:A48"/>
    <mergeCell ref="B47:B48"/>
    <mergeCell ref="A69:E69"/>
    <mergeCell ref="A49:E49"/>
    <mergeCell ref="A51:E51"/>
    <mergeCell ref="A52:E52"/>
    <mergeCell ref="A53:I53"/>
    <mergeCell ref="A54:A61"/>
    <mergeCell ref="B54:B61"/>
    <mergeCell ref="A62:E62"/>
    <mergeCell ref="A63:A65"/>
    <mergeCell ref="B63:B65"/>
    <mergeCell ref="A66:E66"/>
    <mergeCell ref="A68:E68"/>
  </mergeCells>
  <pageMargins left="0.7" right="0.7" top="0.75" bottom="0.75" header="0.3" footer="0.3"/>
  <pageSetup paperSize="9" scale="16"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61"/>
  <sheetViews>
    <sheetView view="pageBreakPreview" zoomScale="82" zoomScaleNormal="59" zoomScaleSheetLayoutView="82" workbookViewId="0">
      <selection activeCell="A5" sqref="A5"/>
    </sheetView>
  </sheetViews>
  <sheetFormatPr defaultRowHeight="15" x14ac:dyDescent="0.25"/>
  <cols>
    <col min="1" max="1" width="43.7109375" style="5" customWidth="1"/>
    <col min="2" max="2" width="18.7109375" style="5" customWidth="1"/>
    <col min="3" max="3" width="44.7109375" customWidth="1"/>
    <col min="4" max="8" width="16.7109375" style="4" customWidth="1"/>
    <col min="9" max="9" width="23.7109375" style="4" customWidth="1"/>
  </cols>
  <sheetData>
    <row r="3" spans="1:10" ht="33.75" x14ac:dyDescent="0.4">
      <c r="A3" s="20"/>
      <c r="B3" s="21"/>
      <c r="C3" s="30" t="s">
        <v>353</v>
      </c>
      <c r="D3" s="22"/>
      <c r="E3" s="22"/>
      <c r="F3" s="22"/>
      <c r="G3" s="22"/>
      <c r="H3" s="22"/>
      <c r="I3" s="44" t="s">
        <v>317</v>
      </c>
      <c r="J3" s="31"/>
    </row>
    <row r="4" spans="1:10" ht="26.25" thickBot="1" x14ac:dyDescent="0.35">
      <c r="A4" s="20"/>
      <c r="B4" s="21"/>
      <c r="C4" s="38" t="s">
        <v>354</v>
      </c>
      <c r="D4" s="38"/>
      <c r="E4" s="22"/>
      <c r="F4" s="22"/>
      <c r="G4" s="22"/>
      <c r="H4" s="22" t="s">
        <v>408</v>
      </c>
      <c r="I4" s="22"/>
      <c r="J4" s="31"/>
    </row>
    <row r="5" spans="1:10" ht="61.5" customHeight="1" thickBot="1" x14ac:dyDescent="0.3">
      <c r="A5" s="23" t="s">
        <v>0</v>
      </c>
      <c r="B5" s="23" t="s">
        <v>1</v>
      </c>
      <c r="C5" s="23" t="s">
        <v>2</v>
      </c>
      <c r="D5" s="23" t="s">
        <v>3</v>
      </c>
      <c r="E5" s="23" t="s">
        <v>4</v>
      </c>
      <c r="F5" s="23" t="s">
        <v>5</v>
      </c>
      <c r="G5" s="23" t="s">
        <v>6</v>
      </c>
      <c r="H5" s="23" t="s">
        <v>7</v>
      </c>
      <c r="I5" s="24" t="s">
        <v>8</v>
      </c>
      <c r="J5" s="31"/>
    </row>
    <row r="6" spans="1:10" ht="39.950000000000003" customHeight="1" thickBot="1" x14ac:dyDescent="0.35">
      <c r="A6" s="325" t="s">
        <v>9</v>
      </c>
      <c r="B6" s="325"/>
      <c r="C6" s="325"/>
      <c r="D6" s="325"/>
      <c r="E6" s="325"/>
      <c r="F6" s="325"/>
      <c r="G6" s="325"/>
      <c r="H6" s="325"/>
      <c r="I6" s="325"/>
      <c r="J6" s="31"/>
    </row>
    <row r="7" spans="1:10" ht="39.950000000000003" customHeight="1" thickBot="1" x14ac:dyDescent="0.35">
      <c r="A7" s="32" t="s">
        <v>146</v>
      </c>
      <c r="B7" s="105">
        <v>90</v>
      </c>
      <c r="C7" s="25" t="s">
        <v>10</v>
      </c>
      <c r="D7" s="106">
        <v>90</v>
      </c>
      <c r="E7" s="106">
        <v>90</v>
      </c>
      <c r="F7" s="106">
        <v>0.64</v>
      </c>
      <c r="G7" s="106"/>
      <c r="H7" s="106">
        <v>10.52</v>
      </c>
      <c r="I7" s="106">
        <v>61.42</v>
      </c>
      <c r="J7" s="31"/>
    </row>
    <row r="8" spans="1:10" ht="39.950000000000003" customHeight="1" thickBot="1" x14ac:dyDescent="0.35">
      <c r="A8" s="324"/>
      <c r="B8" s="324"/>
      <c r="C8" s="324"/>
      <c r="D8" s="324"/>
      <c r="E8" s="324"/>
      <c r="F8" s="324"/>
      <c r="G8" s="324"/>
      <c r="H8" s="324"/>
      <c r="I8" s="324"/>
      <c r="J8" s="31"/>
    </row>
    <row r="9" spans="1:10" ht="39.950000000000003" customHeight="1" thickBot="1" x14ac:dyDescent="0.35">
      <c r="A9" s="327" t="s">
        <v>98</v>
      </c>
      <c r="B9" s="330">
        <v>150</v>
      </c>
      <c r="C9" s="25" t="s">
        <v>94</v>
      </c>
      <c r="D9" s="26">
        <v>15</v>
      </c>
      <c r="E9" s="26">
        <v>15</v>
      </c>
      <c r="F9" s="26">
        <v>1.62</v>
      </c>
      <c r="G9" s="26">
        <v>0.9</v>
      </c>
      <c r="H9" s="26">
        <v>9.16</v>
      </c>
      <c r="I9" s="26">
        <v>52.65</v>
      </c>
      <c r="J9" s="31"/>
    </row>
    <row r="10" spans="1:10" ht="39.950000000000003" customHeight="1" thickBot="1" x14ac:dyDescent="0.35">
      <c r="A10" s="328"/>
      <c r="B10" s="330"/>
      <c r="C10" s="25" t="s">
        <v>11</v>
      </c>
      <c r="D10" s="26">
        <v>6</v>
      </c>
      <c r="E10" s="26">
        <v>6</v>
      </c>
      <c r="F10" s="26">
        <v>0.02</v>
      </c>
      <c r="G10" s="26">
        <v>4.71</v>
      </c>
      <c r="H10" s="26">
        <v>0.03</v>
      </c>
      <c r="I10" s="26">
        <v>44.04</v>
      </c>
      <c r="J10" s="31"/>
    </row>
    <row r="11" spans="1:10" ht="39.950000000000003" customHeight="1" thickBot="1" x14ac:dyDescent="0.35">
      <c r="A11" s="328"/>
      <c r="B11" s="330"/>
      <c r="C11" s="25" t="s">
        <v>24</v>
      </c>
      <c r="D11" s="26">
        <v>100</v>
      </c>
      <c r="E11" s="26">
        <v>100</v>
      </c>
      <c r="F11" s="26">
        <v>2.8</v>
      </c>
      <c r="G11" s="26">
        <v>3.2</v>
      </c>
      <c r="H11" s="26">
        <v>4.7</v>
      </c>
      <c r="I11" s="26">
        <v>59</v>
      </c>
      <c r="J11" s="31"/>
    </row>
    <row r="12" spans="1:10" ht="39.950000000000003" customHeight="1" thickBot="1" x14ac:dyDescent="0.35">
      <c r="A12" s="329"/>
      <c r="B12" s="330"/>
      <c r="C12" s="25" t="s">
        <v>44</v>
      </c>
      <c r="D12" s="26">
        <v>4</v>
      </c>
      <c r="E12" s="26">
        <v>4</v>
      </c>
      <c r="F12" s="26">
        <v>0.64</v>
      </c>
      <c r="G12" s="26">
        <v>1.03</v>
      </c>
      <c r="H12" s="26">
        <v>3.82</v>
      </c>
      <c r="I12" s="26">
        <v>15.6</v>
      </c>
      <c r="J12" s="31"/>
    </row>
    <row r="13" spans="1:10" ht="39.950000000000003" customHeight="1" thickBot="1" x14ac:dyDescent="0.35">
      <c r="A13" s="324"/>
      <c r="B13" s="324"/>
      <c r="C13" s="324"/>
      <c r="D13" s="324"/>
      <c r="E13" s="324"/>
      <c r="F13" s="27">
        <f>SUM(F9:F12)</f>
        <v>5.0799999999999992</v>
      </c>
      <c r="G13" s="27">
        <f>SUM(G9:G12)</f>
        <v>9.84</v>
      </c>
      <c r="H13" s="27">
        <f>SUM(H9:H12)</f>
        <v>17.71</v>
      </c>
      <c r="I13" s="27">
        <f>SUM(I9:I12)</f>
        <v>171.29</v>
      </c>
      <c r="J13" s="31"/>
    </row>
    <row r="14" spans="1:10" ht="39.950000000000003" customHeight="1" thickBot="1" x14ac:dyDescent="0.3">
      <c r="A14" s="334" t="s">
        <v>151</v>
      </c>
      <c r="B14" s="333" t="s">
        <v>356</v>
      </c>
      <c r="C14" s="34" t="s">
        <v>51</v>
      </c>
      <c r="D14" s="35">
        <v>25</v>
      </c>
      <c r="E14" s="35">
        <v>25</v>
      </c>
      <c r="F14" s="35">
        <v>1.77</v>
      </c>
      <c r="G14" s="35">
        <v>0.27</v>
      </c>
      <c r="H14" s="35">
        <v>11.6</v>
      </c>
      <c r="I14" s="35">
        <v>57.25</v>
      </c>
      <c r="J14" s="31"/>
    </row>
    <row r="15" spans="1:10" ht="39.950000000000003" customHeight="1" thickBot="1" x14ac:dyDescent="0.35">
      <c r="A15" s="338"/>
      <c r="B15" s="325"/>
      <c r="C15" s="36" t="s">
        <v>149</v>
      </c>
      <c r="D15" s="26">
        <v>6</v>
      </c>
      <c r="E15" s="26">
        <v>6</v>
      </c>
      <c r="F15" s="26">
        <v>0.02</v>
      </c>
      <c r="G15" s="26">
        <v>4.71</v>
      </c>
      <c r="H15" s="26">
        <v>0.03</v>
      </c>
      <c r="I15" s="26">
        <v>44.04</v>
      </c>
      <c r="J15" s="31"/>
    </row>
    <row r="16" spans="1:10" ht="39.950000000000003" customHeight="1" thickBot="1" x14ac:dyDescent="0.35">
      <c r="A16" s="324"/>
      <c r="B16" s="324"/>
      <c r="C16" s="324"/>
      <c r="D16" s="324"/>
      <c r="E16" s="324"/>
      <c r="F16" s="27">
        <f>SUM(F14:F15)</f>
        <v>1.79</v>
      </c>
      <c r="G16" s="27">
        <f>SUM(G14:G15)</f>
        <v>4.9800000000000004</v>
      </c>
      <c r="H16" s="27">
        <f>SUM(H14:H15)</f>
        <v>11.629999999999999</v>
      </c>
      <c r="I16" s="27">
        <f>SUM(I14:I15)</f>
        <v>101.28999999999999</v>
      </c>
      <c r="J16" s="31"/>
    </row>
    <row r="17" spans="1:10" ht="39.950000000000003" customHeight="1" thickBot="1" x14ac:dyDescent="0.35">
      <c r="A17" s="327" t="s">
        <v>53</v>
      </c>
      <c r="B17" s="330">
        <v>150</v>
      </c>
      <c r="C17" s="25" t="s">
        <v>42</v>
      </c>
      <c r="D17" s="55">
        <v>1</v>
      </c>
      <c r="E17" s="55">
        <v>1</v>
      </c>
      <c r="F17" s="55">
        <v>4.0000000000000001E-3</v>
      </c>
      <c r="G17" s="55"/>
      <c r="H17" s="55">
        <v>0.64</v>
      </c>
      <c r="I17" s="55">
        <v>2.94</v>
      </c>
      <c r="J17" s="31"/>
    </row>
    <row r="18" spans="1:10" ht="39.950000000000003" customHeight="1" thickBot="1" x14ac:dyDescent="0.35">
      <c r="A18" s="328"/>
      <c r="B18" s="330"/>
      <c r="C18" s="25" t="s">
        <v>24</v>
      </c>
      <c r="D18" s="26">
        <v>100</v>
      </c>
      <c r="E18" s="26">
        <v>100</v>
      </c>
      <c r="F18" s="26">
        <v>2.8</v>
      </c>
      <c r="G18" s="26">
        <v>3.2</v>
      </c>
      <c r="H18" s="26">
        <v>4.7</v>
      </c>
      <c r="I18" s="26">
        <v>59</v>
      </c>
      <c r="J18" s="31"/>
    </row>
    <row r="19" spans="1:10" ht="39.950000000000003" customHeight="1" thickBot="1" x14ac:dyDescent="0.35">
      <c r="A19" s="329"/>
      <c r="B19" s="330"/>
      <c r="C19" s="25" t="s">
        <v>14</v>
      </c>
      <c r="D19" s="26">
        <v>12</v>
      </c>
      <c r="E19" s="26">
        <v>12</v>
      </c>
      <c r="F19" s="26"/>
      <c r="G19" s="26"/>
      <c r="H19" s="26">
        <v>11.4</v>
      </c>
      <c r="I19" s="26">
        <v>46.8</v>
      </c>
      <c r="J19" s="31"/>
    </row>
    <row r="20" spans="1:10" ht="39.950000000000003" customHeight="1" thickBot="1" x14ac:dyDescent="0.35">
      <c r="A20" s="324"/>
      <c r="B20" s="324"/>
      <c r="C20" s="324"/>
      <c r="D20" s="324"/>
      <c r="E20" s="324"/>
      <c r="F20" s="27">
        <f>SUM(F17:F19)</f>
        <v>2.8039999999999998</v>
      </c>
      <c r="G20" s="27">
        <f>SUM(G17:G19)</f>
        <v>3.2</v>
      </c>
      <c r="H20" s="27">
        <f>SUM(H17:H19)</f>
        <v>16.740000000000002</v>
      </c>
      <c r="I20" s="27">
        <f>SUM(I17:I19)</f>
        <v>108.74</v>
      </c>
      <c r="J20" s="31"/>
    </row>
    <row r="21" spans="1:10" ht="39.950000000000003" customHeight="1" thickBot="1" x14ac:dyDescent="0.35">
      <c r="A21" s="325" t="s">
        <v>31</v>
      </c>
      <c r="B21" s="325"/>
      <c r="C21" s="325"/>
      <c r="D21" s="325"/>
      <c r="E21" s="325"/>
      <c r="F21" s="27">
        <f>F7+F13+F16+F20</f>
        <v>10.313999999999998</v>
      </c>
      <c r="G21" s="27">
        <f>G13+G16+G20</f>
        <v>18.02</v>
      </c>
      <c r="H21" s="27">
        <f>H7+H13+H16+H20</f>
        <v>56.6</v>
      </c>
      <c r="I21" s="27">
        <f>I7+I13+I16+I20</f>
        <v>442.74</v>
      </c>
      <c r="J21" s="31"/>
    </row>
    <row r="22" spans="1:10" ht="39.950000000000003" customHeight="1" thickBot="1" x14ac:dyDescent="0.35">
      <c r="A22" s="331"/>
      <c r="B22" s="331"/>
      <c r="C22" s="331"/>
      <c r="D22" s="331"/>
      <c r="E22" s="331"/>
      <c r="F22" s="331"/>
      <c r="G22" s="331"/>
      <c r="H22" s="331"/>
      <c r="I22" s="331"/>
      <c r="J22" s="31"/>
    </row>
    <row r="23" spans="1:10" ht="39.950000000000003" customHeight="1" thickBot="1" x14ac:dyDescent="0.3">
      <c r="A23" s="32" t="s">
        <v>153</v>
      </c>
      <c r="B23" s="33">
        <v>125</v>
      </c>
      <c r="C23" s="34" t="s">
        <v>153</v>
      </c>
      <c r="D23" s="35">
        <v>125</v>
      </c>
      <c r="E23" s="35">
        <v>125</v>
      </c>
      <c r="F23" s="35"/>
      <c r="G23" s="35"/>
      <c r="H23" s="35">
        <v>8.75</v>
      </c>
      <c r="I23" s="35">
        <v>35</v>
      </c>
      <c r="J23" s="31"/>
    </row>
    <row r="24" spans="1:10" ht="39.950000000000003" customHeight="1" thickBot="1" x14ac:dyDescent="0.35">
      <c r="A24" s="325" t="s">
        <v>17</v>
      </c>
      <c r="B24" s="325"/>
      <c r="C24" s="325"/>
      <c r="D24" s="325"/>
      <c r="E24" s="325"/>
      <c r="F24" s="325"/>
      <c r="G24" s="325"/>
      <c r="H24" s="325"/>
      <c r="I24" s="325"/>
      <c r="J24" s="31"/>
    </row>
    <row r="25" spans="1:10" ht="39.950000000000003" customHeight="1" thickBot="1" x14ac:dyDescent="0.35">
      <c r="A25" s="332" t="s">
        <v>99</v>
      </c>
      <c r="B25" s="333" t="s">
        <v>37</v>
      </c>
      <c r="C25" s="25" t="s">
        <v>20</v>
      </c>
      <c r="D25" s="26">
        <v>80</v>
      </c>
      <c r="E25" s="26">
        <v>56</v>
      </c>
      <c r="F25" s="26">
        <v>1</v>
      </c>
      <c r="G25" s="26">
        <v>0.22</v>
      </c>
      <c r="H25" s="26">
        <v>9.1199999999999992</v>
      </c>
      <c r="I25" s="26">
        <v>44.8</v>
      </c>
      <c r="J25" s="31"/>
    </row>
    <row r="26" spans="1:10" ht="39.950000000000003" customHeight="1" thickBot="1" x14ac:dyDescent="0.35">
      <c r="A26" s="332"/>
      <c r="B26" s="333"/>
      <c r="C26" s="25" t="s">
        <v>47</v>
      </c>
      <c r="D26" s="26">
        <v>30</v>
      </c>
      <c r="E26" s="26">
        <v>21</v>
      </c>
      <c r="F26" s="26">
        <v>4.2</v>
      </c>
      <c r="G26" s="26">
        <v>2.0699999999999998</v>
      </c>
      <c r="H26" s="26"/>
      <c r="I26" s="26">
        <v>35.28</v>
      </c>
      <c r="J26" s="31"/>
    </row>
    <row r="27" spans="1:10" ht="39.950000000000003" customHeight="1" thickBot="1" x14ac:dyDescent="0.35">
      <c r="A27" s="332"/>
      <c r="B27" s="333"/>
      <c r="C27" s="25" t="s">
        <v>46</v>
      </c>
      <c r="D27" s="26">
        <v>15</v>
      </c>
      <c r="E27" s="26">
        <v>12</v>
      </c>
      <c r="F27" s="26">
        <v>0.03</v>
      </c>
      <c r="G27" s="26"/>
      <c r="H27" s="26">
        <v>0.87</v>
      </c>
      <c r="I27" s="26">
        <v>4.0999999999999996</v>
      </c>
      <c r="J27" s="31"/>
    </row>
    <row r="28" spans="1:10" ht="39.950000000000003" customHeight="1" thickBot="1" x14ac:dyDescent="0.35">
      <c r="A28" s="332"/>
      <c r="B28" s="333"/>
      <c r="C28" s="25" t="s">
        <v>92</v>
      </c>
      <c r="D28" s="26">
        <v>5</v>
      </c>
      <c r="E28" s="26">
        <v>5</v>
      </c>
      <c r="F28" s="26">
        <v>0.46</v>
      </c>
      <c r="G28" s="26">
        <v>0.05</v>
      </c>
      <c r="H28" s="26">
        <v>3.48</v>
      </c>
      <c r="I28" s="26">
        <v>15.85</v>
      </c>
      <c r="J28" s="31"/>
    </row>
    <row r="29" spans="1:10" ht="39.950000000000003" customHeight="1" thickBot="1" x14ac:dyDescent="0.35">
      <c r="A29" s="332"/>
      <c r="B29" s="333"/>
      <c r="C29" s="25" t="s">
        <v>64</v>
      </c>
      <c r="D29" s="26">
        <v>10</v>
      </c>
      <c r="E29" s="26">
        <v>8</v>
      </c>
      <c r="F29" s="26">
        <v>0.11</v>
      </c>
      <c r="G29" s="26"/>
      <c r="H29" s="26">
        <v>0.73</v>
      </c>
      <c r="I29" s="26">
        <v>3.3</v>
      </c>
      <c r="J29" s="31"/>
    </row>
    <row r="30" spans="1:10" ht="39.950000000000003" customHeight="1" thickBot="1" x14ac:dyDescent="0.35">
      <c r="A30" s="324"/>
      <c r="B30" s="324"/>
      <c r="C30" s="324"/>
      <c r="D30" s="324"/>
      <c r="E30" s="324"/>
      <c r="F30" s="27">
        <f>SUM(F25:F29)</f>
        <v>5.8000000000000007</v>
      </c>
      <c r="G30" s="27">
        <f>G25+G26+G28</f>
        <v>2.34</v>
      </c>
      <c r="H30" s="27">
        <f>SUM(H25:H29)</f>
        <v>14.2</v>
      </c>
      <c r="I30" s="27">
        <f>I25+I26+I27+I28+I29</f>
        <v>103.32999999999998</v>
      </c>
      <c r="J30" s="31"/>
    </row>
    <row r="31" spans="1:10" ht="39.950000000000003" customHeight="1" thickBot="1" x14ac:dyDescent="0.3">
      <c r="A31" s="339" t="s">
        <v>176</v>
      </c>
      <c r="B31" s="337">
        <v>150</v>
      </c>
      <c r="C31" s="34" t="s">
        <v>154</v>
      </c>
      <c r="D31" s="35">
        <v>150</v>
      </c>
      <c r="E31" s="35">
        <v>105</v>
      </c>
      <c r="F31" s="35">
        <v>2.1</v>
      </c>
      <c r="G31" s="35">
        <v>0.42</v>
      </c>
      <c r="H31" s="35">
        <v>19.98</v>
      </c>
      <c r="I31" s="35">
        <v>84</v>
      </c>
      <c r="J31" s="31"/>
    </row>
    <row r="32" spans="1:10" ht="39.950000000000003" customHeight="1" thickBot="1" x14ac:dyDescent="0.3">
      <c r="A32" s="340"/>
      <c r="B32" s="335"/>
      <c r="C32" s="36" t="s">
        <v>142</v>
      </c>
      <c r="D32" s="37">
        <v>4</v>
      </c>
      <c r="E32" s="37">
        <v>4</v>
      </c>
      <c r="F32" s="37">
        <v>0.01</v>
      </c>
      <c r="G32" s="37">
        <v>3.14</v>
      </c>
      <c r="H32" s="37">
        <v>0.02</v>
      </c>
      <c r="I32" s="37">
        <v>29.36</v>
      </c>
      <c r="J32" s="31"/>
    </row>
    <row r="33" spans="1:10" ht="39.950000000000003" customHeight="1" thickBot="1" x14ac:dyDescent="0.3">
      <c r="A33" s="340"/>
      <c r="B33" s="335"/>
      <c r="C33" s="36" t="s">
        <v>204</v>
      </c>
      <c r="D33" s="37">
        <v>61</v>
      </c>
      <c r="E33" s="37">
        <v>61</v>
      </c>
      <c r="F33" s="37">
        <v>8.6</v>
      </c>
      <c r="G33" s="37">
        <v>2.99</v>
      </c>
      <c r="H33" s="37"/>
      <c r="I33" s="37">
        <v>61.52</v>
      </c>
      <c r="J33" s="31"/>
    </row>
    <row r="34" spans="1:10" ht="39.950000000000003" customHeight="1" thickBot="1" x14ac:dyDescent="0.3">
      <c r="A34" s="340"/>
      <c r="B34" s="335"/>
      <c r="C34" s="36" t="s">
        <v>141</v>
      </c>
      <c r="D34" s="37">
        <v>2</v>
      </c>
      <c r="E34" s="37">
        <v>2</v>
      </c>
      <c r="F34" s="37"/>
      <c r="G34" s="37">
        <v>1.88</v>
      </c>
      <c r="H34" s="37"/>
      <c r="I34" s="37">
        <v>17.46</v>
      </c>
      <c r="J34" s="31"/>
    </row>
    <row r="35" spans="1:10" ht="39.950000000000003" customHeight="1" thickBot="1" x14ac:dyDescent="0.3">
      <c r="A35" s="340"/>
      <c r="B35" s="335"/>
      <c r="C35" s="36" t="s">
        <v>137</v>
      </c>
      <c r="D35" s="37">
        <v>30</v>
      </c>
      <c r="E35" s="37">
        <v>30</v>
      </c>
      <c r="F35" s="37">
        <v>0.84</v>
      </c>
      <c r="G35" s="37">
        <v>0.96</v>
      </c>
      <c r="H35" s="37">
        <v>1.41</v>
      </c>
      <c r="I35" s="37">
        <v>17.7</v>
      </c>
      <c r="J35" s="31"/>
    </row>
    <row r="36" spans="1:10" ht="39.950000000000003" customHeight="1" thickBot="1" x14ac:dyDescent="0.3">
      <c r="A36" s="340"/>
      <c r="B36" s="335"/>
      <c r="C36" s="36" t="s">
        <v>158</v>
      </c>
      <c r="D36" s="37">
        <v>10</v>
      </c>
      <c r="E36" s="37">
        <v>8</v>
      </c>
      <c r="F36" s="37">
        <v>0.16</v>
      </c>
      <c r="G36" s="37"/>
      <c r="H36" s="37">
        <v>0.8</v>
      </c>
      <c r="I36" s="37">
        <v>3.36</v>
      </c>
      <c r="J36" s="31"/>
    </row>
    <row r="37" spans="1:10" ht="39.950000000000003" customHeight="1" thickBot="1" x14ac:dyDescent="0.3">
      <c r="A37" s="341"/>
      <c r="B37" s="336"/>
      <c r="C37" s="36" t="s">
        <v>138</v>
      </c>
      <c r="D37" s="37">
        <v>4</v>
      </c>
      <c r="E37" s="37">
        <v>3.48</v>
      </c>
      <c r="F37" s="37">
        <v>0.64</v>
      </c>
      <c r="G37" s="37">
        <v>1.03</v>
      </c>
      <c r="H37" s="37">
        <v>0.01</v>
      </c>
      <c r="I37" s="37">
        <v>11.5</v>
      </c>
      <c r="J37" s="31"/>
    </row>
    <row r="38" spans="1:10" ht="39.950000000000003" customHeight="1" thickBot="1" x14ac:dyDescent="0.35">
      <c r="A38" s="324"/>
      <c r="B38" s="324"/>
      <c r="C38" s="324"/>
      <c r="D38" s="324"/>
      <c r="E38" s="324"/>
      <c r="F38" s="27">
        <f>F31+F32+F33+F35+F36+F37</f>
        <v>12.35</v>
      </c>
      <c r="G38" s="27">
        <f>G31+G32+G33+G34+G35+G37</f>
        <v>10.42</v>
      </c>
      <c r="H38" s="27">
        <f>H31+H32+H35+H36+H37</f>
        <v>22.220000000000002</v>
      </c>
      <c r="I38" s="27">
        <f>I31+I32+I33+I34+I35+I36+I37</f>
        <v>224.9</v>
      </c>
      <c r="J38" s="31"/>
    </row>
    <row r="39" spans="1:10" ht="39.950000000000003" customHeight="1" thickBot="1" x14ac:dyDescent="0.35">
      <c r="A39" s="334" t="s">
        <v>48</v>
      </c>
      <c r="B39" s="337">
        <v>150</v>
      </c>
      <c r="C39" s="25" t="s">
        <v>413</v>
      </c>
      <c r="D39" s="54">
        <v>8</v>
      </c>
      <c r="E39" s="54">
        <v>8</v>
      </c>
      <c r="F39" s="54">
        <v>0.18</v>
      </c>
      <c r="G39" s="54"/>
      <c r="H39" s="54">
        <v>3.84</v>
      </c>
      <c r="I39" s="54">
        <v>15.92</v>
      </c>
      <c r="J39" s="31"/>
    </row>
    <row r="40" spans="1:10" ht="39.950000000000003" customHeight="1" thickBot="1" x14ac:dyDescent="0.3">
      <c r="A40" s="336"/>
      <c r="B40" s="336"/>
      <c r="C40" s="36" t="s">
        <v>150</v>
      </c>
      <c r="D40" s="37">
        <v>12</v>
      </c>
      <c r="E40" s="37">
        <v>12</v>
      </c>
      <c r="F40" s="37"/>
      <c r="G40" s="37"/>
      <c r="H40" s="37">
        <v>11.4</v>
      </c>
      <c r="I40" s="37">
        <v>46.8</v>
      </c>
      <c r="J40" s="31"/>
    </row>
    <row r="41" spans="1:10" ht="39.950000000000003" customHeight="1" thickBot="1" x14ac:dyDescent="0.35">
      <c r="A41" s="324"/>
      <c r="B41" s="324"/>
      <c r="C41" s="324"/>
      <c r="D41" s="324"/>
      <c r="E41" s="324"/>
      <c r="F41" s="27">
        <f>SUM(F39:F40)</f>
        <v>0.18</v>
      </c>
      <c r="G41" s="27">
        <f>SUM(G39:G40)</f>
        <v>0</v>
      </c>
      <c r="H41" s="27">
        <f>SUM(H39:H40)</f>
        <v>15.24</v>
      </c>
      <c r="I41" s="27">
        <f>SUM(I39:I40)</f>
        <v>62.72</v>
      </c>
      <c r="J41" s="31"/>
    </row>
    <row r="42" spans="1:10" ht="39.950000000000003" customHeight="1" thickBot="1" x14ac:dyDescent="0.35">
      <c r="A42" s="29" t="s">
        <v>49</v>
      </c>
      <c r="B42" s="27">
        <v>30</v>
      </c>
      <c r="C42" s="25" t="s">
        <v>26</v>
      </c>
      <c r="D42" s="26">
        <v>30</v>
      </c>
      <c r="E42" s="26">
        <v>30</v>
      </c>
      <c r="F42" s="26">
        <v>1.56</v>
      </c>
      <c r="G42" s="26">
        <v>0.36</v>
      </c>
      <c r="H42" s="26">
        <v>13.29</v>
      </c>
      <c r="I42" s="26">
        <v>64.2</v>
      </c>
      <c r="J42" s="31"/>
    </row>
    <row r="43" spans="1:10" ht="39.950000000000003" customHeight="1" thickBot="1" x14ac:dyDescent="0.35">
      <c r="A43" s="325" t="s">
        <v>30</v>
      </c>
      <c r="B43" s="325"/>
      <c r="C43" s="325"/>
      <c r="D43" s="325"/>
      <c r="E43" s="325"/>
      <c r="F43" s="27">
        <f>SUM(F30:F42)</f>
        <v>32.42</v>
      </c>
      <c r="G43" s="27">
        <f>G30+G38+G42</f>
        <v>13.12</v>
      </c>
      <c r="H43" s="27">
        <f>H30+H38+H41+H42</f>
        <v>64.95</v>
      </c>
      <c r="I43" s="27">
        <f>I30+I38+I41+I42</f>
        <v>455.15000000000003</v>
      </c>
      <c r="J43" s="31"/>
    </row>
    <row r="44" spans="1:10" ht="39.950000000000003" customHeight="1" thickBot="1" x14ac:dyDescent="0.35">
      <c r="A44" s="325" t="s">
        <v>27</v>
      </c>
      <c r="B44" s="325"/>
      <c r="C44" s="325"/>
      <c r="D44" s="325"/>
      <c r="E44" s="325"/>
      <c r="F44" s="325"/>
      <c r="G44" s="325"/>
      <c r="H44" s="325"/>
      <c r="I44" s="325"/>
      <c r="J44" s="31"/>
    </row>
    <row r="45" spans="1:10" ht="39.950000000000003" customHeight="1" thickBot="1" x14ac:dyDescent="0.3">
      <c r="A45" s="334" t="s">
        <v>214</v>
      </c>
      <c r="B45" s="337">
        <v>150</v>
      </c>
      <c r="C45" s="34" t="s">
        <v>215</v>
      </c>
      <c r="D45" s="35">
        <v>25</v>
      </c>
      <c r="E45" s="35">
        <v>25</v>
      </c>
      <c r="F45" s="35">
        <v>1.95</v>
      </c>
      <c r="G45" s="35">
        <v>0.35</v>
      </c>
      <c r="H45" s="35">
        <v>16.899999999999999</v>
      </c>
      <c r="I45" s="35">
        <v>80.5</v>
      </c>
      <c r="J45" s="31"/>
    </row>
    <row r="46" spans="1:10" ht="39.950000000000003" customHeight="1" thickBot="1" x14ac:dyDescent="0.3">
      <c r="A46" s="335"/>
      <c r="B46" s="335"/>
      <c r="C46" s="36" t="s">
        <v>137</v>
      </c>
      <c r="D46" s="37">
        <v>100</v>
      </c>
      <c r="E46" s="37">
        <v>100</v>
      </c>
      <c r="F46" s="37">
        <v>2.8</v>
      </c>
      <c r="G46" s="37">
        <v>3.2</v>
      </c>
      <c r="H46" s="37">
        <v>4.7</v>
      </c>
      <c r="I46" s="37">
        <v>59</v>
      </c>
      <c r="J46" s="31"/>
    </row>
    <row r="47" spans="1:10" ht="39.950000000000003" customHeight="1" thickBot="1" x14ac:dyDescent="0.3">
      <c r="A47" s="335"/>
      <c r="B47" s="335"/>
      <c r="C47" s="36" t="s">
        <v>140</v>
      </c>
      <c r="D47" s="37">
        <v>5</v>
      </c>
      <c r="E47" s="37">
        <v>5</v>
      </c>
      <c r="F47" s="37"/>
      <c r="G47" s="37"/>
      <c r="H47" s="37">
        <v>4.7699999999999996</v>
      </c>
      <c r="I47" s="37">
        <v>19.5</v>
      </c>
      <c r="J47" s="31"/>
    </row>
    <row r="48" spans="1:10" ht="39.950000000000003" customHeight="1" thickBot="1" x14ac:dyDescent="0.3">
      <c r="A48" s="336"/>
      <c r="B48" s="336"/>
      <c r="C48" s="36" t="s">
        <v>149</v>
      </c>
      <c r="D48" s="37">
        <v>5</v>
      </c>
      <c r="E48" s="37">
        <v>5</v>
      </c>
      <c r="F48" s="37">
        <v>0.02</v>
      </c>
      <c r="G48" s="37">
        <v>3.92</v>
      </c>
      <c r="H48" s="37">
        <v>0.02</v>
      </c>
      <c r="I48" s="37">
        <v>36.700000000000003</v>
      </c>
      <c r="J48" s="31"/>
    </row>
    <row r="49" spans="1:10" ht="39.950000000000003" customHeight="1" thickBot="1" x14ac:dyDescent="0.35">
      <c r="A49" s="324"/>
      <c r="B49" s="324"/>
      <c r="C49" s="324"/>
      <c r="D49" s="324"/>
      <c r="E49" s="324"/>
      <c r="F49" s="27">
        <f>SUM(F45:F48)</f>
        <v>4.7699999999999996</v>
      </c>
      <c r="G49" s="27">
        <f>SUM(G45:G48)</f>
        <v>7.4700000000000006</v>
      </c>
      <c r="H49" s="27">
        <f>SUM(H45:H48)</f>
        <v>26.389999999999997</v>
      </c>
      <c r="I49" s="27">
        <f>I45+I46+I47+I48</f>
        <v>195.7</v>
      </c>
      <c r="J49" s="31"/>
    </row>
    <row r="50" spans="1:10" ht="39.950000000000003" customHeight="1" thickBot="1" x14ac:dyDescent="0.35">
      <c r="A50" s="318" t="s">
        <v>102</v>
      </c>
      <c r="B50" s="321">
        <v>150</v>
      </c>
      <c r="C50" s="25" t="s">
        <v>36</v>
      </c>
      <c r="D50" s="55">
        <v>1</v>
      </c>
      <c r="E50" s="55">
        <v>1</v>
      </c>
      <c r="F50" s="55">
        <v>0.04</v>
      </c>
      <c r="G50" s="55"/>
      <c r="H50" s="55">
        <v>0.65</v>
      </c>
      <c r="I50" s="55">
        <v>2.94</v>
      </c>
      <c r="J50" s="31"/>
    </row>
    <row r="51" spans="1:10" ht="39.950000000000003" customHeight="1" thickBot="1" x14ac:dyDescent="0.35">
      <c r="A51" s="319"/>
      <c r="B51" s="322"/>
      <c r="C51" s="25" t="s">
        <v>45</v>
      </c>
      <c r="D51" s="26">
        <v>100</v>
      </c>
      <c r="E51" s="26">
        <v>100</v>
      </c>
      <c r="F51" s="26">
        <v>2.8</v>
      </c>
      <c r="G51" s="26">
        <v>3.2</v>
      </c>
      <c r="H51" s="26">
        <v>4.7</v>
      </c>
      <c r="I51" s="26">
        <v>59</v>
      </c>
      <c r="J51" s="31"/>
    </row>
    <row r="52" spans="1:10" ht="39.950000000000003" customHeight="1" thickBot="1" x14ac:dyDescent="0.35">
      <c r="A52" s="320"/>
      <c r="B52" s="323"/>
      <c r="C52" s="25" t="s">
        <v>44</v>
      </c>
      <c r="D52" s="26">
        <v>11</v>
      </c>
      <c r="E52" s="26">
        <v>11</v>
      </c>
      <c r="F52" s="26"/>
      <c r="G52" s="26"/>
      <c r="H52" s="26">
        <v>10.49</v>
      </c>
      <c r="I52" s="26">
        <v>42.9</v>
      </c>
      <c r="J52" s="31"/>
    </row>
    <row r="53" spans="1:10" ht="39.950000000000003" customHeight="1" thickBot="1" x14ac:dyDescent="0.35">
      <c r="A53" s="324"/>
      <c r="B53" s="324"/>
      <c r="C53" s="324"/>
      <c r="D53" s="324"/>
      <c r="E53" s="324"/>
      <c r="F53" s="27">
        <f>SUM(F50:F52)</f>
        <v>2.84</v>
      </c>
      <c r="G53" s="27">
        <f>SUM(G50:G52)</f>
        <v>3.2</v>
      </c>
      <c r="H53" s="27">
        <f>SUM(H50:H52)</f>
        <v>15.84</v>
      </c>
      <c r="I53" s="27">
        <f>SUM(I50:I52)</f>
        <v>104.84</v>
      </c>
      <c r="J53" s="31"/>
    </row>
    <row r="54" spans="1:10" ht="39.950000000000003" customHeight="1" thickBot="1" x14ac:dyDescent="0.35">
      <c r="A54" s="29" t="s">
        <v>78</v>
      </c>
      <c r="B54" s="27">
        <v>15</v>
      </c>
      <c r="C54" s="28" t="s">
        <v>129</v>
      </c>
      <c r="D54" s="26">
        <v>15</v>
      </c>
      <c r="E54" s="26">
        <v>15</v>
      </c>
      <c r="F54" s="26">
        <v>1.26</v>
      </c>
      <c r="G54" s="26">
        <v>1.82</v>
      </c>
      <c r="H54" s="26">
        <v>11.02</v>
      </c>
      <c r="I54" s="26">
        <v>66.81</v>
      </c>
      <c r="J54" s="31"/>
    </row>
    <row r="55" spans="1:10" ht="39.950000000000003" customHeight="1" thickBot="1" x14ac:dyDescent="0.35">
      <c r="A55" s="324"/>
      <c r="B55" s="326"/>
      <c r="C55" s="326"/>
      <c r="D55" s="326"/>
      <c r="E55" s="326"/>
      <c r="F55" s="326"/>
      <c r="G55" s="326"/>
      <c r="H55" s="326"/>
      <c r="I55" s="326"/>
      <c r="J55" s="31"/>
    </row>
    <row r="56" spans="1:10" ht="39.950000000000003" customHeight="1" thickBot="1" x14ac:dyDescent="0.3">
      <c r="A56" s="32" t="s">
        <v>216</v>
      </c>
      <c r="B56" s="33">
        <v>25</v>
      </c>
      <c r="C56" s="34" t="s">
        <v>51</v>
      </c>
      <c r="D56" s="35">
        <v>25</v>
      </c>
      <c r="E56" s="35">
        <v>25</v>
      </c>
      <c r="F56" s="35">
        <v>1.77</v>
      </c>
      <c r="G56" s="35">
        <v>0.27</v>
      </c>
      <c r="H56" s="35">
        <v>11.6</v>
      </c>
      <c r="I56" s="35">
        <v>57.25</v>
      </c>
      <c r="J56" s="31"/>
    </row>
    <row r="57" spans="1:10" ht="39.950000000000003" customHeight="1" thickBot="1" x14ac:dyDescent="0.35">
      <c r="A57" s="325" t="s">
        <v>32</v>
      </c>
      <c r="B57" s="325"/>
      <c r="C57" s="325"/>
      <c r="D57" s="325"/>
      <c r="E57" s="325"/>
      <c r="F57" s="27">
        <f>F49+F53+F54+F56</f>
        <v>10.639999999999999</v>
      </c>
      <c r="G57" s="27">
        <f>G49+G53+G54+G56</f>
        <v>12.760000000000002</v>
      </c>
      <c r="H57" s="27">
        <f>H49+H53+H54+H56</f>
        <v>64.849999999999994</v>
      </c>
      <c r="I57" s="27">
        <f>I49+I53+I54+I56</f>
        <v>424.59999999999997</v>
      </c>
      <c r="J57" s="31"/>
    </row>
    <row r="58" spans="1:10" ht="39.950000000000003" customHeight="1" thickBot="1" x14ac:dyDescent="0.35">
      <c r="A58" s="325" t="s">
        <v>33</v>
      </c>
      <c r="B58" s="325"/>
      <c r="C58" s="325"/>
      <c r="D58" s="325"/>
      <c r="E58" s="325"/>
      <c r="F58" s="27">
        <f>F21+F43+F57</f>
        <v>53.374000000000002</v>
      </c>
      <c r="G58" s="27">
        <f>G21+G43+G57</f>
        <v>43.900000000000006</v>
      </c>
      <c r="H58" s="27">
        <f>H21+H23+H43+H57</f>
        <v>195.15</v>
      </c>
      <c r="I58" s="27">
        <f>I21+I23+I43+I57</f>
        <v>1357.49</v>
      </c>
      <c r="J58" s="31"/>
    </row>
    <row r="59" spans="1:10" ht="39.950000000000003" customHeight="1" x14ac:dyDescent="0.35">
      <c r="A59" s="14"/>
      <c r="B59" s="14"/>
      <c r="C59" s="15"/>
      <c r="D59" s="16"/>
      <c r="E59" s="16"/>
      <c r="F59" s="16"/>
      <c r="G59" s="16"/>
      <c r="H59" s="16"/>
      <c r="I59" s="16"/>
    </row>
    <row r="60" spans="1:10" ht="26.25" x14ac:dyDescent="0.4">
      <c r="A60" s="7"/>
      <c r="B60" s="7"/>
      <c r="C60" s="8"/>
      <c r="D60" s="9"/>
      <c r="E60" s="9"/>
      <c r="F60" s="9"/>
      <c r="G60" s="9"/>
      <c r="H60" s="9"/>
      <c r="I60" s="9"/>
    </row>
    <row r="61" spans="1:10" ht="26.25" x14ac:dyDescent="0.4">
      <c r="A61" s="7"/>
      <c r="B61" s="7"/>
      <c r="C61" s="8"/>
      <c r="D61" s="9"/>
      <c r="E61" s="9"/>
      <c r="F61" s="9"/>
      <c r="G61" s="9"/>
      <c r="H61" s="9"/>
      <c r="I61" s="9"/>
    </row>
  </sheetData>
  <mergeCells count="34">
    <mergeCell ref="A14:A15"/>
    <mergeCell ref="B14:B15"/>
    <mergeCell ref="A31:A37"/>
    <mergeCell ref="B31:B37"/>
    <mergeCell ref="A39:A40"/>
    <mergeCell ref="B39:B40"/>
    <mergeCell ref="A24:I24"/>
    <mergeCell ref="A16:E16"/>
    <mergeCell ref="A6:I6"/>
    <mergeCell ref="A8:I8"/>
    <mergeCell ref="A9:A12"/>
    <mergeCell ref="B9:B12"/>
    <mergeCell ref="A13:E13"/>
    <mergeCell ref="A49:E49"/>
    <mergeCell ref="A38:E38"/>
    <mergeCell ref="A41:E41"/>
    <mergeCell ref="A17:A19"/>
    <mergeCell ref="B17:B19"/>
    <mergeCell ref="A20:E20"/>
    <mergeCell ref="A21:E21"/>
    <mergeCell ref="A22:I22"/>
    <mergeCell ref="A43:E43"/>
    <mergeCell ref="A44:I44"/>
    <mergeCell ref="A25:A29"/>
    <mergeCell ref="B25:B29"/>
    <mergeCell ref="A30:E30"/>
    <mergeCell ref="A45:A48"/>
    <mergeCell ref="B45:B48"/>
    <mergeCell ref="A50:A52"/>
    <mergeCell ref="B50:B52"/>
    <mergeCell ref="A53:E53"/>
    <mergeCell ref="A57:E57"/>
    <mergeCell ref="A58:E58"/>
    <mergeCell ref="A55:I55"/>
  </mergeCells>
  <pageMargins left="0.7" right="0.7" top="0.75" bottom="0.75" header="0.3" footer="0.3"/>
  <pageSetup paperSize="9" scale="32" orientation="portrait" verticalDpi="0"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60"/>
  <sheetViews>
    <sheetView view="pageBreakPreview" topLeftCell="A52" zoomScale="31" zoomScaleNormal="89" zoomScaleSheetLayoutView="31" workbookViewId="0">
      <selection activeCell="A9" sqref="A9:A12"/>
    </sheetView>
  </sheetViews>
  <sheetFormatPr defaultRowHeight="15" x14ac:dyDescent="0.25"/>
  <cols>
    <col min="1" max="1" width="100.7109375" style="5" customWidth="1"/>
    <col min="2" max="2" width="40.7109375" style="5" customWidth="1"/>
    <col min="3" max="3" width="100.7109375" customWidth="1"/>
    <col min="4" max="8" width="40.7109375" style="4" customWidth="1"/>
    <col min="9" max="9" width="60.7109375" style="4" customWidth="1"/>
  </cols>
  <sheetData>
    <row r="3" spans="1:9" ht="61.5" x14ac:dyDescent="0.7">
      <c r="A3" s="156"/>
      <c r="B3" s="132"/>
      <c r="C3" s="134" t="s">
        <v>320</v>
      </c>
      <c r="D3" s="133"/>
      <c r="E3" s="133"/>
      <c r="F3" s="133"/>
      <c r="G3" s="133"/>
      <c r="H3" s="133"/>
      <c r="I3" s="157" t="s">
        <v>317</v>
      </c>
    </row>
    <row r="4" spans="1:9" ht="96" customHeight="1" thickBot="1" x14ac:dyDescent="0.75">
      <c r="A4" s="156"/>
      <c r="B4" s="176"/>
      <c r="C4" s="133" t="s">
        <v>348</v>
      </c>
      <c r="D4" s="133"/>
      <c r="E4" s="133"/>
      <c r="F4" s="133"/>
      <c r="G4" s="133"/>
      <c r="H4" s="133" t="s">
        <v>408</v>
      </c>
      <c r="I4" s="133"/>
    </row>
    <row r="5" spans="1:9" ht="120" customHeight="1" thickBot="1" x14ac:dyDescent="0.3">
      <c r="A5" s="171" t="s">
        <v>0</v>
      </c>
      <c r="B5" s="171" t="s">
        <v>1</v>
      </c>
      <c r="C5" s="171" t="s">
        <v>2</v>
      </c>
      <c r="D5" s="171" t="s">
        <v>3</v>
      </c>
      <c r="E5" s="171" t="s">
        <v>4</v>
      </c>
      <c r="F5" s="171" t="s">
        <v>5</v>
      </c>
      <c r="G5" s="171" t="s">
        <v>6</v>
      </c>
      <c r="H5" s="171" t="s">
        <v>7</v>
      </c>
      <c r="I5" s="172" t="s">
        <v>8</v>
      </c>
    </row>
    <row r="6" spans="1:9" ht="80.099999999999994" customHeight="1" thickBot="1" x14ac:dyDescent="0.75">
      <c r="A6" s="233" t="s">
        <v>9</v>
      </c>
      <c r="B6" s="233"/>
      <c r="C6" s="233"/>
      <c r="D6" s="233"/>
      <c r="E6" s="233"/>
      <c r="F6" s="233"/>
      <c r="G6" s="233"/>
      <c r="H6" s="233"/>
      <c r="I6" s="233"/>
    </row>
    <row r="7" spans="1:9" ht="80.099999999999994" customHeight="1" thickBot="1" x14ac:dyDescent="0.75">
      <c r="A7" s="144" t="s">
        <v>10</v>
      </c>
      <c r="B7" s="139">
        <v>90</v>
      </c>
      <c r="C7" s="140" t="s">
        <v>10</v>
      </c>
      <c r="D7" s="142">
        <v>90</v>
      </c>
      <c r="E7" s="142">
        <v>90</v>
      </c>
      <c r="F7" s="142">
        <v>0.64</v>
      </c>
      <c r="G7" s="142"/>
      <c r="H7" s="142">
        <v>10.52</v>
      </c>
      <c r="I7" s="142">
        <v>61.42</v>
      </c>
    </row>
    <row r="8" spans="1:9" ht="80.099999999999994" customHeight="1" thickBot="1" x14ac:dyDescent="0.75">
      <c r="A8" s="237"/>
      <c r="B8" s="237"/>
      <c r="C8" s="237"/>
      <c r="D8" s="237"/>
      <c r="E8" s="237"/>
      <c r="F8" s="237"/>
      <c r="G8" s="237"/>
      <c r="H8" s="237"/>
      <c r="I8" s="237"/>
    </row>
    <row r="9" spans="1:9" ht="80.099999999999994" customHeight="1" thickBot="1" x14ac:dyDescent="0.75">
      <c r="A9" s="259" t="s">
        <v>98</v>
      </c>
      <c r="B9" s="242">
        <v>200</v>
      </c>
      <c r="C9" s="140" t="s">
        <v>94</v>
      </c>
      <c r="D9" s="142">
        <v>20</v>
      </c>
      <c r="E9" s="142">
        <v>20</v>
      </c>
      <c r="F9" s="142">
        <v>2.16</v>
      </c>
      <c r="G9" s="142">
        <v>1.2</v>
      </c>
      <c r="H9" s="142">
        <v>12.22</v>
      </c>
      <c r="I9" s="142">
        <v>70.2</v>
      </c>
    </row>
    <row r="10" spans="1:9" ht="80.099999999999994" customHeight="1" thickBot="1" x14ac:dyDescent="0.75">
      <c r="A10" s="259"/>
      <c r="B10" s="242"/>
      <c r="C10" s="140" t="s">
        <v>11</v>
      </c>
      <c r="D10" s="142">
        <v>4</v>
      </c>
      <c r="E10" s="142">
        <v>4</v>
      </c>
      <c r="F10" s="142">
        <v>0.01</v>
      </c>
      <c r="G10" s="142">
        <v>3.14</v>
      </c>
      <c r="H10" s="142">
        <v>0.02</v>
      </c>
      <c r="I10" s="142">
        <v>29.36</v>
      </c>
    </row>
    <row r="11" spans="1:9" ht="80.099999999999994" customHeight="1" thickBot="1" x14ac:dyDescent="0.75">
      <c r="A11" s="259"/>
      <c r="B11" s="242"/>
      <c r="C11" s="140" t="s">
        <v>24</v>
      </c>
      <c r="D11" s="142">
        <v>100</v>
      </c>
      <c r="E11" s="142">
        <v>100</v>
      </c>
      <c r="F11" s="142">
        <v>2.8</v>
      </c>
      <c r="G11" s="142">
        <v>3.2</v>
      </c>
      <c r="H11" s="142">
        <v>4.7</v>
      </c>
      <c r="I11" s="142">
        <v>59</v>
      </c>
    </row>
    <row r="12" spans="1:9" ht="80.099999999999994" customHeight="1" thickBot="1" x14ac:dyDescent="0.75">
      <c r="A12" s="259"/>
      <c r="B12" s="242"/>
      <c r="C12" s="140" t="s">
        <v>44</v>
      </c>
      <c r="D12" s="142">
        <v>5</v>
      </c>
      <c r="E12" s="142">
        <v>5</v>
      </c>
      <c r="F12" s="142"/>
      <c r="G12" s="142"/>
      <c r="H12" s="142">
        <v>4.99</v>
      </c>
      <c r="I12" s="142">
        <v>18.95</v>
      </c>
    </row>
    <row r="13" spans="1:9" ht="80.099999999999994" customHeight="1" thickBot="1" x14ac:dyDescent="0.75">
      <c r="A13" s="237"/>
      <c r="B13" s="237"/>
      <c r="C13" s="237"/>
      <c r="D13" s="237"/>
      <c r="E13" s="237"/>
      <c r="F13" s="143">
        <f>SUM(F9:F12)</f>
        <v>4.97</v>
      </c>
      <c r="G13" s="143">
        <f>SUM(G9:G12)</f>
        <v>7.54</v>
      </c>
      <c r="H13" s="143">
        <f>SUM(H9:H12)</f>
        <v>21.93</v>
      </c>
      <c r="I13" s="143">
        <f>I9+I10+I11+I12</f>
        <v>177.51</v>
      </c>
    </row>
    <row r="14" spans="1:9" ht="80.099999999999994" customHeight="1" thickBot="1" x14ac:dyDescent="0.75">
      <c r="A14" s="243" t="s">
        <v>124</v>
      </c>
      <c r="B14" s="240" t="s">
        <v>430</v>
      </c>
      <c r="C14" s="140" t="s">
        <v>12</v>
      </c>
      <c r="D14" s="142">
        <v>30</v>
      </c>
      <c r="E14" s="142">
        <v>30</v>
      </c>
      <c r="F14" s="142">
        <v>2.13</v>
      </c>
      <c r="G14" s="142">
        <v>0.33</v>
      </c>
      <c r="H14" s="142">
        <v>13.9</v>
      </c>
      <c r="I14" s="142">
        <v>68.7</v>
      </c>
    </row>
    <row r="15" spans="1:9" ht="80.099999999999994" customHeight="1" thickBot="1" x14ac:dyDescent="0.75">
      <c r="A15" s="239"/>
      <c r="B15" s="233"/>
      <c r="C15" s="140" t="s">
        <v>11</v>
      </c>
      <c r="D15" s="142">
        <v>7</v>
      </c>
      <c r="E15" s="142">
        <v>7</v>
      </c>
      <c r="F15" s="142">
        <v>0.02</v>
      </c>
      <c r="G15" s="142">
        <v>5.49</v>
      </c>
      <c r="H15" s="142">
        <v>0.03</v>
      </c>
      <c r="I15" s="142">
        <v>51.38</v>
      </c>
    </row>
    <row r="16" spans="1:9" ht="80.099999999999994" customHeight="1" thickBot="1" x14ac:dyDescent="0.75">
      <c r="A16" s="237"/>
      <c r="B16" s="237"/>
      <c r="C16" s="237"/>
      <c r="D16" s="237"/>
      <c r="E16" s="237"/>
      <c r="F16" s="143">
        <f>SUM(F14:F15)</f>
        <v>2.15</v>
      </c>
      <c r="G16" s="143">
        <f>SUM(G14:G15)</f>
        <v>5.82</v>
      </c>
      <c r="H16" s="143">
        <f>SUM(H14:H15)</f>
        <v>13.93</v>
      </c>
      <c r="I16" s="143">
        <f>SUM(I14:I15)</f>
        <v>120.08000000000001</v>
      </c>
    </row>
    <row r="17" spans="1:9" ht="80.099999999999994" customHeight="1" thickBot="1" x14ac:dyDescent="0.75">
      <c r="A17" s="259" t="s">
        <v>53</v>
      </c>
      <c r="B17" s="242">
        <v>200</v>
      </c>
      <c r="C17" s="140" t="s">
        <v>42</v>
      </c>
      <c r="D17" s="142">
        <v>1</v>
      </c>
      <c r="E17" s="142">
        <v>1</v>
      </c>
      <c r="F17" s="142"/>
      <c r="G17" s="142"/>
      <c r="H17" s="142">
        <v>0.64</v>
      </c>
      <c r="I17" s="142">
        <v>2.94</v>
      </c>
    </row>
    <row r="18" spans="1:9" ht="80.099999999999994" customHeight="1" thickBot="1" x14ac:dyDescent="0.75">
      <c r="A18" s="259"/>
      <c r="B18" s="242"/>
      <c r="C18" s="140" t="s">
        <v>24</v>
      </c>
      <c r="D18" s="142">
        <v>100</v>
      </c>
      <c r="E18" s="142">
        <v>100</v>
      </c>
      <c r="F18" s="142">
        <v>2.8</v>
      </c>
      <c r="G18" s="142">
        <v>3.2</v>
      </c>
      <c r="H18" s="142">
        <v>4.7</v>
      </c>
      <c r="I18" s="142">
        <v>59</v>
      </c>
    </row>
    <row r="19" spans="1:9" ht="80.099999999999994" customHeight="1" thickBot="1" x14ac:dyDescent="0.75">
      <c r="A19" s="259"/>
      <c r="B19" s="242"/>
      <c r="C19" s="140" t="s">
        <v>14</v>
      </c>
      <c r="D19" s="142">
        <v>12</v>
      </c>
      <c r="E19" s="142">
        <v>12</v>
      </c>
      <c r="F19" s="142"/>
      <c r="G19" s="142"/>
      <c r="H19" s="142">
        <v>11.4</v>
      </c>
      <c r="I19" s="142">
        <v>46.8</v>
      </c>
    </row>
    <row r="20" spans="1:9" ht="80.099999999999994" customHeight="1" thickBot="1" x14ac:dyDescent="0.75">
      <c r="A20" s="237"/>
      <c r="B20" s="237"/>
      <c r="C20" s="237"/>
      <c r="D20" s="237"/>
      <c r="E20" s="237"/>
      <c r="F20" s="143">
        <f>SUM(F17:F19)</f>
        <v>2.8</v>
      </c>
      <c r="G20" s="143">
        <f>SUM(G17:G19)</f>
        <v>3.2</v>
      </c>
      <c r="H20" s="143">
        <f>SUM(H17:H19)</f>
        <v>16.740000000000002</v>
      </c>
      <c r="I20" s="143">
        <f>SUM(I17:I19)</f>
        <v>108.74</v>
      </c>
    </row>
    <row r="21" spans="1:9" ht="80.099999999999994" customHeight="1" thickBot="1" x14ac:dyDescent="0.75">
      <c r="A21" s="233" t="s">
        <v>31</v>
      </c>
      <c r="B21" s="233"/>
      <c r="C21" s="233"/>
      <c r="D21" s="233"/>
      <c r="E21" s="233"/>
      <c r="F21" s="143">
        <f>F7+F13+F16+F20</f>
        <v>10.559999999999999</v>
      </c>
      <c r="G21" s="143">
        <f t="shared" ref="G21:I21" si="0">G7+G13+G16+G20</f>
        <v>16.559999999999999</v>
      </c>
      <c r="H21" s="143">
        <f t="shared" si="0"/>
        <v>63.120000000000005</v>
      </c>
      <c r="I21" s="143">
        <f t="shared" si="0"/>
        <v>467.75</v>
      </c>
    </row>
    <row r="22" spans="1:9" ht="80.099999999999994" customHeight="1" thickBot="1" x14ac:dyDescent="0.75">
      <c r="A22" s="289" t="s">
        <v>15</v>
      </c>
      <c r="B22" s="289"/>
      <c r="C22" s="289"/>
      <c r="D22" s="289"/>
      <c r="E22" s="289"/>
      <c r="F22" s="289"/>
      <c r="G22" s="289"/>
      <c r="H22" s="289"/>
      <c r="I22" s="289"/>
    </row>
    <row r="23" spans="1:9" ht="80.099999999999994" customHeight="1" thickBot="1" x14ac:dyDescent="0.75">
      <c r="A23" s="144" t="s">
        <v>50</v>
      </c>
      <c r="B23" s="139">
        <v>125</v>
      </c>
      <c r="C23" s="140" t="s">
        <v>16</v>
      </c>
      <c r="D23" s="142">
        <v>125</v>
      </c>
      <c r="E23" s="142">
        <v>125</v>
      </c>
      <c r="F23" s="142"/>
      <c r="G23" s="142"/>
      <c r="H23" s="142">
        <v>8.75</v>
      </c>
      <c r="I23" s="142">
        <v>35</v>
      </c>
    </row>
    <row r="24" spans="1:9" ht="80.099999999999994" customHeight="1" thickBot="1" x14ac:dyDescent="0.75">
      <c r="A24" s="233" t="s">
        <v>17</v>
      </c>
      <c r="B24" s="233"/>
      <c r="C24" s="233"/>
      <c r="D24" s="233"/>
      <c r="E24" s="233"/>
      <c r="F24" s="233"/>
      <c r="G24" s="233"/>
      <c r="H24" s="233"/>
      <c r="I24" s="233"/>
    </row>
    <row r="25" spans="1:9" ht="80.099999999999994" customHeight="1" thickBot="1" x14ac:dyDescent="0.75">
      <c r="A25" s="243" t="s">
        <v>99</v>
      </c>
      <c r="B25" s="240" t="s">
        <v>40</v>
      </c>
      <c r="C25" s="140" t="s">
        <v>20</v>
      </c>
      <c r="D25" s="142">
        <v>60</v>
      </c>
      <c r="E25" s="142">
        <v>42</v>
      </c>
      <c r="F25" s="142">
        <v>0.84</v>
      </c>
      <c r="G25" s="142">
        <v>0.16</v>
      </c>
      <c r="H25" s="142">
        <v>6.84</v>
      </c>
      <c r="I25" s="142">
        <v>33.6</v>
      </c>
    </row>
    <row r="26" spans="1:9" ht="80.099999999999994" customHeight="1" thickBot="1" x14ac:dyDescent="0.75">
      <c r="A26" s="243"/>
      <c r="B26" s="240"/>
      <c r="C26" s="140" t="s">
        <v>47</v>
      </c>
      <c r="D26" s="142">
        <v>40</v>
      </c>
      <c r="E26" s="142"/>
      <c r="F26" s="142"/>
      <c r="G26" s="142"/>
      <c r="H26" s="142"/>
      <c r="I26" s="142"/>
    </row>
    <row r="27" spans="1:9" ht="80.099999999999994" customHeight="1" thickBot="1" x14ac:dyDescent="0.75">
      <c r="A27" s="243"/>
      <c r="B27" s="240"/>
      <c r="C27" s="140" t="s">
        <v>46</v>
      </c>
      <c r="D27" s="142">
        <v>15</v>
      </c>
      <c r="E27" s="142">
        <v>12</v>
      </c>
      <c r="F27" s="142">
        <v>0.52</v>
      </c>
      <c r="G27" s="142"/>
      <c r="H27" s="142">
        <v>3.12</v>
      </c>
      <c r="I27" s="142">
        <v>15.08</v>
      </c>
    </row>
    <row r="28" spans="1:9" ht="80.099999999999994" customHeight="1" thickBot="1" x14ac:dyDescent="0.75">
      <c r="A28" s="243"/>
      <c r="B28" s="240"/>
      <c r="C28" s="140" t="s">
        <v>92</v>
      </c>
      <c r="D28" s="142">
        <v>10</v>
      </c>
      <c r="E28" s="142">
        <v>10</v>
      </c>
      <c r="F28" s="142">
        <v>0.93</v>
      </c>
      <c r="G28" s="142">
        <v>0.1</v>
      </c>
      <c r="H28" s="142">
        <v>6.97</v>
      </c>
      <c r="I28" s="142">
        <v>31.7</v>
      </c>
    </row>
    <row r="29" spans="1:9" ht="80.099999999999994" customHeight="1" thickBot="1" x14ac:dyDescent="0.75">
      <c r="A29" s="243"/>
      <c r="B29" s="240"/>
      <c r="C29" s="140" t="s">
        <v>64</v>
      </c>
      <c r="D29" s="142">
        <v>10</v>
      </c>
      <c r="E29" s="142">
        <v>8</v>
      </c>
      <c r="F29" s="142">
        <v>0.11</v>
      </c>
      <c r="G29" s="142"/>
      <c r="H29" s="142">
        <v>0.73</v>
      </c>
      <c r="I29" s="142">
        <v>3.3</v>
      </c>
    </row>
    <row r="30" spans="1:9" ht="80.099999999999994" customHeight="1" thickBot="1" x14ac:dyDescent="0.75">
      <c r="A30" s="237"/>
      <c r="B30" s="237"/>
      <c r="C30" s="237"/>
      <c r="D30" s="237"/>
      <c r="E30" s="237"/>
      <c r="F30" s="143">
        <f>SUM(F25:F29)</f>
        <v>2.4</v>
      </c>
      <c r="G30" s="143">
        <f>SUM(G25:G29)</f>
        <v>0.26</v>
      </c>
      <c r="H30" s="143">
        <f>SUM(H25:H29)</f>
        <v>17.66</v>
      </c>
      <c r="I30" s="143">
        <f>I25+I26+I27+I28+I29</f>
        <v>83.679999999999993</v>
      </c>
    </row>
    <row r="31" spans="1:9" ht="80.099999999999994" customHeight="1" thickBot="1" x14ac:dyDescent="0.75">
      <c r="A31" s="243" t="s">
        <v>66</v>
      </c>
      <c r="B31" s="240" t="s">
        <v>40</v>
      </c>
      <c r="C31" s="159" t="s">
        <v>47</v>
      </c>
      <c r="D31" s="178">
        <v>62</v>
      </c>
      <c r="E31" s="178">
        <v>62</v>
      </c>
      <c r="F31" s="178">
        <v>12.4</v>
      </c>
      <c r="G31" s="178">
        <v>6.07</v>
      </c>
      <c r="H31" s="178"/>
      <c r="I31" s="178">
        <v>104.16</v>
      </c>
    </row>
    <row r="32" spans="1:9" ht="80.099999999999994" customHeight="1" thickBot="1" x14ac:dyDescent="0.75">
      <c r="A32" s="243"/>
      <c r="B32" s="240"/>
      <c r="C32" s="159" t="s">
        <v>24</v>
      </c>
      <c r="D32" s="142">
        <v>40</v>
      </c>
      <c r="E32" s="142">
        <v>28</v>
      </c>
      <c r="F32" s="142">
        <v>5.6</v>
      </c>
      <c r="G32" s="142">
        <v>2.76</v>
      </c>
      <c r="H32" s="142"/>
      <c r="I32" s="142">
        <v>47.04</v>
      </c>
    </row>
    <row r="33" spans="1:9" ht="80.099999999999994" customHeight="1" thickBot="1" x14ac:dyDescent="0.75">
      <c r="A33" s="243"/>
      <c r="B33" s="240"/>
      <c r="C33" s="140" t="s">
        <v>59</v>
      </c>
      <c r="D33" s="142">
        <v>4</v>
      </c>
      <c r="E33" s="142">
        <v>3.48</v>
      </c>
      <c r="F33" s="142">
        <v>0.64</v>
      </c>
      <c r="G33" s="142">
        <v>1.03</v>
      </c>
      <c r="H33" s="142">
        <v>0.01</v>
      </c>
      <c r="I33" s="142">
        <v>11.5</v>
      </c>
    </row>
    <row r="34" spans="1:9" ht="80.099999999999994" customHeight="1" thickBot="1" x14ac:dyDescent="0.75">
      <c r="A34" s="243"/>
      <c r="B34" s="240"/>
      <c r="C34" s="140" t="s">
        <v>11</v>
      </c>
      <c r="D34" s="142">
        <v>4</v>
      </c>
      <c r="E34" s="142">
        <v>4</v>
      </c>
      <c r="F34" s="142">
        <v>0.01</v>
      </c>
      <c r="G34" s="142">
        <v>3.14</v>
      </c>
      <c r="H34" s="142">
        <v>0.02</v>
      </c>
      <c r="I34" s="142">
        <v>29.36</v>
      </c>
    </row>
    <row r="35" spans="1:9" ht="80.099999999999994" customHeight="1" thickBot="1" x14ac:dyDescent="0.75">
      <c r="A35" s="243"/>
      <c r="B35" s="240"/>
      <c r="C35" s="140" t="s">
        <v>64</v>
      </c>
      <c r="D35" s="142">
        <v>15</v>
      </c>
      <c r="E35" s="142">
        <v>12</v>
      </c>
      <c r="F35" s="142">
        <v>0.24</v>
      </c>
      <c r="G35" s="142"/>
      <c r="H35" s="142">
        <v>1.0900000000000001</v>
      </c>
      <c r="I35" s="142">
        <v>4.9000000000000004</v>
      </c>
    </row>
    <row r="36" spans="1:9" ht="80.099999999999994" customHeight="1" thickBot="1" x14ac:dyDescent="0.75">
      <c r="A36" s="239"/>
      <c r="B36" s="233"/>
      <c r="C36" s="140" t="s">
        <v>75</v>
      </c>
      <c r="D36" s="142">
        <v>240</v>
      </c>
      <c r="E36" s="142">
        <v>170</v>
      </c>
      <c r="F36" s="142">
        <v>0.32</v>
      </c>
      <c r="G36" s="142">
        <v>0.64</v>
      </c>
      <c r="H36" s="142">
        <v>26.08</v>
      </c>
      <c r="I36" s="142">
        <v>128</v>
      </c>
    </row>
    <row r="37" spans="1:9" ht="80.099999999999994" customHeight="1" thickBot="1" x14ac:dyDescent="0.75">
      <c r="A37" s="239"/>
      <c r="B37" s="233"/>
      <c r="C37" s="140" t="s">
        <v>19</v>
      </c>
      <c r="D37" s="142">
        <v>4</v>
      </c>
      <c r="E37" s="142">
        <v>4</v>
      </c>
      <c r="F37" s="142"/>
      <c r="G37" s="142">
        <v>3.75</v>
      </c>
      <c r="H37" s="142"/>
      <c r="I37" s="142">
        <v>34.92</v>
      </c>
    </row>
    <row r="38" spans="1:9" ht="80.099999999999994" customHeight="1" thickBot="1" x14ac:dyDescent="0.75">
      <c r="A38" s="237"/>
      <c r="B38" s="237"/>
      <c r="C38" s="237"/>
      <c r="D38" s="237"/>
      <c r="E38" s="237"/>
      <c r="F38" s="143">
        <f>SUM(F31:F37)</f>
        <v>19.21</v>
      </c>
      <c r="G38" s="143">
        <f>G31+G32+G33+G34+G36+G37</f>
        <v>17.39</v>
      </c>
      <c r="H38" s="143">
        <f>H32+H33+H34+H35+H36</f>
        <v>27.2</v>
      </c>
      <c r="I38" s="143">
        <f>I31+I32+I33+I34+I35+I36+I37</f>
        <v>359.88000000000005</v>
      </c>
    </row>
    <row r="39" spans="1:9" ht="80.099999999999994" customHeight="1" thickBot="1" x14ac:dyDescent="0.75">
      <c r="A39" s="243" t="s">
        <v>48</v>
      </c>
      <c r="B39" s="242">
        <v>200</v>
      </c>
      <c r="C39" s="140" t="s">
        <v>413</v>
      </c>
      <c r="D39" s="142">
        <v>9</v>
      </c>
      <c r="E39" s="142">
        <v>9</v>
      </c>
      <c r="F39" s="142">
        <v>0.2</v>
      </c>
      <c r="G39" s="142"/>
      <c r="H39" s="142">
        <v>4.32</v>
      </c>
      <c r="I39" s="142">
        <v>17.91</v>
      </c>
    </row>
    <row r="40" spans="1:9" ht="80.099999999999994" customHeight="1" thickBot="1" x14ac:dyDescent="0.75">
      <c r="A40" s="243"/>
      <c r="B40" s="242"/>
      <c r="C40" s="140" t="s">
        <v>14</v>
      </c>
      <c r="D40" s="142">
        <v>12</v>
      </c>
      <c r="E40" s="142">
        <v>12</v>
      </c>
      <c r="F40" s="142"/>
      <c r="G40" s="142"/>
      <c r="H40" s="142">
        <v>11.4</v>
      </c>
      <c r="I40" s="142">
        <v>46.8</v>
      </c>
    </row>
    <row r="41" spans="1:9" ht="80.099999999999994" customHeight="1" thickBot="1" x14ac:dyDescent="0.75">
      <c r="A41" s="237"/>
      <c r="B41" s="237"/>
      <c r="C41" s="237"/>
      <c r="D41" s="237"/>
      <c r="E41" s="237"/>
      <c r="F41" s="143">
        <f>SUM(F39:F40)</f>
        <v>0.2</v>
      </c>
      <c r="G41" s="143">
        <f>SUM(G39:G40)</f>
        <v>0</v>
      </c>
      <c r="H41" s="143">
        <f>SUM(H39:H40)</f>
        <v>15.72</v>
      </c>
      <c r="I41" s="143">
        <f>SUM(I39:I40)</f>
        <v>64.709999999999994</v>
      </c>
    </row>
    <row r="42" spans="1:9" ht="80.099999999999994" customHeight="1" thickBot="1" x14ac:dyDescent="0.75">
      <c r="A42" s="144" t="s">
        <v>49</v>
      </c>
      <c r="B42" s="165">
        <v>35</v>
      </c>
      <c r="C42" s="140" t="s">
        <v>26</v>
      </c>
      <c r="D42" s="142">
        <v>35</v>
      </c>
      <c r="E42" s="142">
        <v>35</v>
      </c>
      <c r="F42" s="142">
        <v>1.82</v>
      </c>
      <c r="G42" s="142">
        <v>0.42</v>
      </c>
      <c r="H42" s="142">
        <v>15.48</v>
      </c>
      <c r="I42" s="142">
        <v>74.900000000000006</v>
      </c>
    </row>
    <row r="43" spans="1:9" ht="80.099999999999994" customHeight="1" thickBot="1" x14ac:dyDescent="0.75">
      <c r="A43" s="233" t="s">
        <v>30</v>
      </c>
      <c r="B43" s="233"/>
      <c r="C43" s="233"/>
      <c r="D43" s="233"/>
      <c r="E43" s="233"/>
      <c r="F43" s="143">
        <f>F30+F38+F41+F42</f>
        <v>23.63</v>
      </c>
      <c r="G43" s="143">
        <f>G30+G38+G42</f>
        <v>18.070000000000004</v>
      </c>
      <c r="H43" s="143">
        <f>H30+H38+H41+H42</f>
        <v>76.06</v>
      </c>
      <c r="I43" s="143">
        <f>I30+I38+I41+I42</f>
        <v>583.17000000000007</v>
      </c>
    </row>
    <row r="44" spans="1:9" ht="80.099999999999994" customHeight="1" thickBot="1" x14ac:dyDescent="0.75">
      <c r="A44" s="233" t="s">
        <v>27</v>
      </c>
      <c r="B44" s="233"/>
      <c r="C44" s="233"/>
      <c r="D44" s="233"/>
      <c r="E44" s="233"/>
      <c r="F44" s="233"/>
      <c r="G44" s="233"/>
      <c r="H44" s="233"/>
      <c r="I44" s="233"/>
    </row>
    <row r="45" spans="1:9" ht="80.099999999999994" customHeight="1" thickBot="1" x14ac:dyDescent="0.75">
      <c r="A45" s="243" t="s">
        <v>198</v>
      </c>
      <c r="B45" s="242">
        <v>200</v>
      </c>
      <c r="C45" s="140" t="s">
        <v>11</v>
      </c>
      <c r="D45" s="142">
        <v>4</v>
      </c>
      <c r="E45" s="142">
        <v>4</v>
      </c>
      <c r="F45" s="142">
        <v>0.01</v>
      </c>
      <c r="G45" s="142">
        <v>3.14</v>
      </c>
      <c r="H45" s="142">
        <v>0.02</v>
      </c>
      <c r="I45" s="142">
        <v>29.36</v>
      </c>
    </row>
    <row r="46" spans="1:9" ht="80.099999999999994" customHeight="1" thickBot="1" x14ac:dyDescent="0.75">
      <c r="A46" s="243"/>
      <c r="B46" s="242"/>
      <c r="C46" s="140" t="s">
        <v>45</v>
      </c>
      <c r="D46" s="142">
        <v>100</v>
      </c>
      <c r="E46" s="142">
        <v>100</v>
      </c>
      <c r="F46" s="142">
        <v>2.8</v>
      </c>
      <c r="G46" s="142">
        <v>3.2</v>
      </c>
      <c r="H46" s="142">
        <v>4.7</v>
      </c>
      <c r="I46" s="142">
        <v>59</v>
      </c>
    </row>
    <row r="47" spans="1:9" ht="80.099999999999994" customHeight="1" thickBot="1" x14ac:dyDescent="0.75">
      <c r="A47" s="243"/>
      <c r="B47" s="242"/>
      <c r="C47" s="140" t="s">
        <v>44</v>
      </c>
      <c r="D47" s="142">
        <v>4</v>
      </c>
      <c r="E47" s="142">
        <v>4</v>
      </c>
      <c r="F47" s="142">
        <v>0.64</v>
      </c>
      <c r="G47" s="142">
        <v>1.03</v>
      </c>
      <c r="H47" s="142">
        <v>3.82</v>
      </c>
      <c r="I47" s="142">
        <v>15.6</v>
      </c>
    </row>
    <row r="48" spans="1:9" ht="80.099999999999994" customHeight="1" thickBot="1" x14ac:dyDescent="0.75">
      <c r="A48" s="243"/>
      <c r="B48" s="242"/>
      <c r="C48" s="140" t="s">
        <v>199</v>
      </c>
      <c r="D48" s="142">
        <v>30</v>
      </c>
      <c r="E48" s="142">
        <v>30</v>
      </c>
      <c r="F48" s="142">
        <v>2.34</v>
      </c>
      <c r="G48" s="142">
        <v>0.42</v>
      </c>
      <c r="H48" s="142">
        <v>20.28</v>
      </c>
      <c r="I48" s="142">
        <v>96.6</v>
      </c>
    </row>
    <row r="49" spans="1:9" ht="80.099999999999994" customHeight="1" thickBot="1" x14ac:dyDescent="0.75">
      <c r="A49" s="237"/>
      <c r="B49" s="237"/>
      <c r="C49" s="237"/>
      <c r="D49" s="237"/>
      <c r="E49" s="237"/>
      <c r="F49" s="143">
        <f>SUM(F45:F48)</f>
        <v>5.7899999999999991</v>
      </c>
      <c r="G49" s="143">
        <f>SUM(G45:G48)</f>
        <v>7.79</v>
      </c>
      <c r="H49" s="143">
        <f>SUM(H45:H48)</f>
        <v>28.82</v>
      </c>
      <c r="I49" s="143">
        <f>I45+I46+I47+I48</f>
        <v>200.56</v>
      </c>
    </row>
    <row r="50" spans="1:9" ht="80.099999999999994" customHeight="1" thickBot="1" x14ac:dyDescent="0.75">
      <c r="A50" s="307" t="s">
        <v>102</v>
      </c>
      <c r="B50" s="271">
        <v>200</v>
      </c>
      <c r="C50" s="140" t="s">
        <v>36</v>
      </c>
      <c r="D50" s="142">
        <v>1</v>
      </c>
      <c r="E50" s="142">
        <v>1</v>
      </c>
      <c r="F50" s="142">
        <v>0.04</v>
      </c>
      <c r="G50" s="142"/>
      <c r="H50" s="142">
        <v>0.65</v>
      </c>
      <c r="I50" s="142">
        <v>2.94</v>
      </c>
    </row>
    <row r="51" spans="1:9" ht="80.099999999999994" customHeight="1" thickBot="1" x14ac:dyDescent="0.75">
      <c r="A51" s="307"/>
      <c r="B51" s="271"/>
      <c r="C51" s="140" t="s">
        <v>45</v>
      </c>
      <c r="D51" s="142">
        <v>100</v>
      </c>
      <c r="E51" s="142">
        <v>100</v>
      </c>
      <c r="F51" s="142">
        <v>2.8</v>
      </c>
      <c r="G51" s="142">
        <v>3.2</v>
      </c>
      <c r="H51" s="142">
        <v>4.7</v>
      </c>
      <c r="I51" s="142">
        <v>59</v>
      </c>
    </row>
    <row r="52" spans="1:9" ht="80.099999999999994" customHeight="1" thickBot="1" x14ac:dyDescent="0.75">
      <c r="A52" s="307"/>
      <c r="B52" s="271"/>
      <c r="C52" s="140" t="s">
        <v>44</v>
      </c>
      <c r="D52" s="142">
        <v>10</v>
      </c>
      <c r="E52" s="142">
        <v>10</v>
      </c>
      <c r="F52" s="142"/>
      <c r="G52" s="142"/>
      <c r="H52" s="142">
        <v>9.5500000000000007</v>
      </c>
      <c r="I52" s="142">
        <v>39</v>
      </c>
    </row>
    <row r="53" spans="1:9" ht="80.099999999999994" customHeight="1" thickBot="1" x14ac:dyDescent="0.75">
      <c r="A53" s="237"/>
      <c r="B53" s="237"/>
      <c r="C53" s="237"/>
      <c r="D53" s="237"/>
      <c r="E53" s="237"/>
      <c r="F53" s="143">
        <f>F50+F51+F52</f>
        <v>2.84</v>
      </c>
      <c r="G53" s="143">
        <f>G50+G51</f>
        <v>3.2</v>
      </c>
      <c r="H53" s="143">
        <f>H50+H51+H52</f>
        <v>14.900000000000002</v>
      </c>
      <c r="I53" s="143">
        <f>I50+I51+I52</f>
        <v>100.94</v>
      </c>
    </row>
    <row r="54" spans="1:9" ht="80.099999999999994" customHeight="1" thickBot="1" x14ac:dyDescent="0.75">
      <c r="A54" s="164" t="s">
        <v>78</v>
      </c>
      <c r="B54" s="143">
        <v>15</v>
      </c>
      <c r="C54" s="159" t="s">
        <v>129</v>
      </c>
      <c r="D54" s="142">
        <v>15</v>
      </c>
      <c r="E54" s="142">
        <v>15</v>
      </c>
      <c r="F54" s="142">
        <v>1.26</v>
      </c>
      <c r="G54" s="142">
        <v>1.82</v>
      </c>
      <c r="H54" s="142">
        <v>11.02</v>
      </c>
      <c r="I54" s="142">
        <v>66.81</v>
      </c>
    </row>
    <row r="55" spans="1:9" ht="80.099999999999994" customHeight="1" thickBot="1" x14ac:dyDescent="0.75">
      <c r="A55" s="342"/>
      <c r="B55" s="274"/>
      <c r="C55" s="274"/>
      <c r="D55" s="274"/>
      <c r="E55" s="274"/>
      <c r="F55" s="274"/>
      <c r="G55" s="274"/>
      <c r="H55" s="274"/>
      <c r="I55" s="275"/>
    </row>
    <row r="56" spans="1:9" ht="80.099999999999994" customHeight="1" thickBot="1" x14ac:dyDescent="0.75">
      <c r="A56" s="164" t="s">
        <v>51</v>
      </c>
      <c r="B56" s="143">
        <v>30</v>
      </c>
      <c r="C56" s="140" t="s">
        <v>51</v>
      </c>
      <c r="D56" s="142">
        <v>30</v>
      </c>
      <c r="E56" s="142">
        <v>30</v>
      </c>
      <c r="F56" s="142">
        <v>2.13</v>
      </c>
      <c r="G56" s="142">
        <v>0.33</v>
      </c>
      <c r="H56" s="142">
        <v>13.9</v>
      </c>
      <c r="I56" s="142">
        <v>68.7</v>
      </c>
    </row>
    <row r="57" spans="1:9" ht="80.099999999999994" customHeight="1" thickBot="1" x14ac:dyDescent="0.75">
      <c r="A57" s="233" t="s">
        <v>32</v>
      </c>
      <c r="B57" s="233"/>
      <c r="C57" s="233"/>
      <c r="D57" s="233"/>
      <c r="E57" s="233"/>
      <c r="F57" s="143">
        <f>F49+F53+F54+F56</f>
        <v>12.02</v>
      </c>
      <c r="G57" s="143">
        <f>G49+G53+G54+G56</f>
        <v>13.14</v>
      </c>
      <c r="H57" s="143">
        <f>H49+H53+H54+H56</f>
        <v>68.64</v>
      </c>
      <c r="I57" s="143">
        <f>I49+I53+I54+I56</f>
        <v>437.01</v>
      </c>
    </row>
    <row r="58" spans="1:9" ht="80.099999999999994" customHeight="1" thickBot="1" x14ac:dyDescent="0.75">
      <c r="A58" s="233" t="s">
        <v>33</v>
      </c>
      <c r="B58" s="233"/>
      <c r="C58" s="233"/>
      <c r="D58" s="233"/>
      <c r="E58" s="233"/>
      <c r="F58" s="143">
        <f>F21+F43+F57</f>
        <v>46.209999999999994</v>
      </c>
      <c r="G58" s="143">
        <f>G21+G43+G57</f>
        <v>47.77</v>
      </c>
      <c r="H58" s="143">
        <f>H21+H23+H43+H57</f>
        <v>216.57</v>
      </c>
      <c r="I58" s="143">
        <f>I21+I23+I43+I57</f>
        <v>1522.93</v>
      </c>
    </row>
    <row r="59" spans="1:9" ht="25.5" x14ac:dyDescent="0.35">
      <c r="A59" s="14"/>
      <c r="B59" s="14"/>
      <c r="C59" s="15"/>
      <c r="D59" s="16"/>
      <c r="E59" s="16"/>
      <c r="F59" s="16"/>
      <c r="G59" s="16"/>
      <c r="H59" s="16"/>
      <c r="I59" s="16"/>
    </row>
    <row r="60" spans="1:9" ht="26.25" x14ac:dyDescent="0.4">
      <c r="A60" s="7"/>
      <c r="B60" s="7"/>
      <c r="C60" s="8"/>
      <c r="D60" s="9"/>
      <c r="E60" s="9"/>
      <c r="F60" s="9"/>
      <c r="G60" s="9"/>
      <c r="H60" s="9"/>
      <c r="I60" s="9"/>
    </row>
  </sheetData>
  <mergeCells count="34">
    <mergeCell ref="A22:I22"/>
    <mergeCell ref="A6:I6"/>
    <mergeCell ref="A8:I8"/>
    <mergeCell ref="A9:A12"/>
    <mergeCell ref="B9:B12"/>
    <mergeCell ref="A13:E13"/>
    <mergeCell ref="A14:A15"/>
    <mergeCell ref="B14:B15"/>
    <mergeCell ref="A16:E16"/>
    <mergeCell ref="A17:A19"/>
    <mergeCell ref="B17:B19"/>
    <mergeCell ref="A20:E20"/>
    <mergeCell ref="A21:E21"/>
    <mergeCell ref="A43:E43"/>
    <mergeCell ref="A24:I24"/>
    <mergeCell ref="A25:A29"/>
    <mergeCell ref="B25:B29"/>
    <mergeCell ref="A30:E30"/>
    <mergeCell ref="A31:A37"/>
    <mergeCell ref="B31:B37"/>
    <mergeCell ref="A38:E38"/>
    <mergeCell ref="A39:A40"/>
    <mergeCell ref="B39:B40"/>
    <mergeCell ref="A41:E41"/>
    <mergeCell ref="A53:E53"/>
    <mergeCell ref="A57:E57"/>
    <mergeCell ref="A58:E58"/>
    <mergeCell ref="A44:I44"/>
    <mergeCell ref="A45:A48"/>
    <mergeCell ref="B45:B48"/>
    <mergeCell ref="A49:E49"/>
    <mergeCell ref="A50:A52"/>
    <mergeCell ref="B50:B52"/>
    <mergeCell ref="A55:I55"/>
  </mergeCells>
  <pageMargins left="0.7" right="0.7" top="0.75" bottom="0.75" header="0.3" footer="0.3"/>
  <pageSetup paperSize="9" scale="16" orientation="portrait" verticalDpi="0"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135"/>
  <sheetViews>
    <sheetView view="pageBreakPreview" topLeftCell="A31" zoomScale="16" zoomScaleNormal="100" zoomScaleSheetLayoutView="16" workbookViewId="0">
      <selection activeCell="H34" sqref="H34"/>
    </sheetView>
  </sheetViews>
  <sheetFormatPr defaultColWidth="59.140625" defaultRowHeight="15" x14ac:dyDescent="0.25"/>
  <cols>
    <col min="1" max="1" width="110.140625" customWidth="1"/>
    <col min="2" max="2" width="170.28515625" customWidth="1"/>
    <col min="3" max="3" width="125.42578125" customWidth="1"/>
    <col min="4" max="4" width="255.5703125" customWidth="1"/>
    <col min="5" max="5" width="255" customWidth="1"/>
  </cols>
  <sheetData>
    <row r="2" spans="1:5" ht="15" customHeight="1" x14ac:dyDescent="0.25">
      <c r="A2" s="356" t="s">
        <v>120</v>
      </c>
      <c r="B2" s="356" t="s">
        <v>119</v>
      </c>
      <c r="C2" s="356" t="s">
        <v>359</v>
      </c>
      <c r="D2" s="356" t="s">
        <v>409</v>
      </c>
      <c r="E2" s="356" t="s">
        <v>360</v>
      </c>
    </row>
    <row r="3" spans="1:5" ht="158.25" customHeight="1" x14ac:dyDescent="0.25">
      <c r="A3" s="357"/>
      <c r="B3" s="357"/>
      <c r="C3" s="357"/>
      <c r="D3" s="357"/>
      <c r="E3" s="357"/>
    </row>
    <row r="4" spans="1:5" ht="140.1" customHeight="1" x14ac:dyDescent="1.05">
      <c r="A4" s="346" t="s">
        <v>103</v>
      </c>
      <c r="B4" s="186" t="s">
        <v>368</v>
      </c>
      <c r="C4" s="187" t="s">
        <v>104</v>
      </c>
      <c r="D4" s="188" t="s">
        <v>438</v>
      </c>
      <c r="E4" s="188" t="s">
        <v>373</v>
      </c>
    </row>
    <row r="5" spans="1:5" ht="140.1" customHeight="1" x14ac:dyDescent="1.05">
      <c r="A5" s="347"/>
      <c r="B5" s="189" t="s">
        <v>124</v>
      </c>
      <c r="C5" s="188"/>
      <c r="D5" s="188" t="s">
        <v>365</v>
      </c>
      <c r="E5" s="188" t="s">
        <v>350</v>
      </c>
    </row>
    <row r="6" spans="1:5" ht="140.1" customHeight="1" x14ac:dyDescent="1.05">
      <c r="A6" s="347"/>
      <c r="B6" s="189" t="s">
        <v>380</v>
      </c>
      <c r="C6" s="188"/>
      <c r="D6" s="190" t="s">
        <v>229</v>
      </c>
      <c r="E6" s="188" t="s">
        <v>61</v>
      </c>
    </row>
    <row r="7" spans="1:5" ht="140.1" customHeight="1" x14ac:dyDescent="1.05">
      <c r="A7" s="347"/>
      <c r="B7" s="189"/>
      <c r="C7" s="188"/>
      <c r="D7" s="188" t="s">
        <v>48</v>
      </c>
      <c r="E7" s="188"/>
    </row>
    <row r="8" spans="1:5" ht="140.1" customHeight="1" x14ac:dyDescent="1.05">
      <c r="A8" s="348"/>
      <c r="B8" s="186"/>
      <c r="C8" s="188"/>
      <c r="D8" s="188" t="s">
        <v>49</v>
      </c>
      <c r="E8" s="188"/>
    </row>
    <row r="9" spans="1:5" ht="140.1" customHeight="1" x14ac:dyDescent="1.35">
      <c r="A9" s="352"/>
      <c r="B9" s="350"/>
      <c r="C9" s="350"/>
      <c r="D9" s="350"/>
      <c r="E9" s="351"/>
    </row>
    <row r="10" spans="1:5" ht="140.1" customHeight="1" x14ac:dyDescent="1.05">
      <c r="A10" s="346" t="s">
        <v>105</v>
      </c>
      <c r="B10" s="186" t="s">
        <v>10</v>
      </c>
      <c r="C10" s="187" t="s">
        <v>104</v>
      </c>
      <c r="D10" s="188" t="s">
        <v>72</v>
      </c>
      <c r="E10" s="188" t="s">
        <v>445</v>
      </c>
    </row>
    <row r="11" spans="1:5" ht="140.1" customHeight="1" x14ac:dyDescent="1.05">
      <c r="A11" s="347"/>
      <c r="B11" s="186" t="s">
        <v>65</v>
      </c>
      <c r="C11" s="188"/>
      <c r="D11" s="188" t="s">
        <v>417</v>
      </c>
      <c r="E11" s="188" t="s">
        <v>374</v>
      </c>
    </row>
    <row r="12" spans="1:5" ht="140.1" customHeight="1" x14ac:dyDescent="1.05">
      <c r="A12" s="347"/>
      <c r="B12" s="186" t="s">
        <v>130</v>
      </c>
      <c r="C12" s="188"/>
      <c r="D12" s="190" t="s">
        <v>396</v>
      </c>
      <c r="E12" s="190" t="s">
        <v>67</v>
      </c>
    </row>
    <row r="13" spans="1:5" ht="140.1" customHeight="1" x14ac:dyDescent="1.05">
      <c r="A13" s="347"/>
      <c r="B13" s="186" t="s">
        <v>53</v>
      </c>
      <c r="C13" s="188"/>
      <c r="D13" s="188" t="s">
        <v>48</v>
      </c>
      <c r="E13" s="190" t="s">
        <v>349</v>
      </c>
    </row>
    <row r="14" spans="1:5" ht="140.1" customHeight="1" x14ac:dyDescent="1.05">
      <c r="A14" s="347"/>
      <c r="B14" s="186"/>
      <c r="C14" s="188"/>
      <c r="D14" s="188" t="s">
        <v>49</v>
      </c>
      <c r="E14" s="188"/>
    </row>
    <row r="15" spans="1:5" ht="140.1" customHeight="1" x14ac:dyDescent="1.35">
      <c r="A15" s="349"/>
      <c r="B15" s="350"/>
      <c r="C15" s="350"/>
      <c r="D15" s="350"/>
      <c r="E15" s="351"/>
    </row>
    <row r="16" spans="1:5" ht="140.1" customHeight="1" x14ac:dyDescent="1.05">
      <c r="A16" s="343" t="s">
        <v>107</v>
      </c>
      <c r="B16" s="186" t="s">
        <v>10</v>
      </c>
      <c r="C16" s="187" t="s">
        <v>104</v>
      </c>
      <c r="D16" s="188" t="s">
        <v>372</v>
      </c>
      <c r="E16" s="188" t="s">
        <v>100</v>
      </c>
    </row>
    <row r="17" spans="1:5" ht="140.1" customHeight="1" x14ac:dyDescent="1.05">
      <c r="A17" s="344"/>
      <c r="B17" s="186" t="s">
        <v>106</v>
      </c>
      <c r="C17" s="188"/>
      <c r="D17" s="188" t="s">
        <v>460</v>
      </c>
      <c r="E17" s="188" t="s">
        <v>121</v>
      </c>
    </row>
    <row r="18" spans="1:5" ht="140.1" customHeight="1" x14ac:dyDescent="1.05">
      <c r="A18" s="344"/>
      <c r="B18" s="186" t="s">
        <v>130</v>
      </c>
      <c r="C18" s="188"/>
      <c r="D18" s="190" t="s">
        <v>458</v>
      </c>
      <c r="E18" s="188" t="s">
        <v>217</v>
      </c>
    </row>
    <row r="19" spans="1:5" ht="140.1" customHeight="1" x14ac:dyDescent="1.05">
      <c r="A19" s="344"/>
      <c r="B19" s="186" t="s">
        <v>53</v>
      </c>
      <c r="C19" s="188"/>
      <c r="D19" s="188" t="s">
        <v>48</v>
      </c>
      <c r="E19" s="188"/>
    </row>
    <row r="20" spans="1:5" ht="140.1" customHeight="1" x14ac:dyDescent="1.05">
      <c r="A20" s="345"/>
      <c r="B20" s="186"/>
      <c r="C20" s="188"/>
      <c r="D20" s="188" t="s">
        <v>49</v>
      </c>
      <c r="E20" s="188"/>
    </row>
    <row r="21" spans="1:5" ht="140.1" customHeight="1" x14ac:dyDescent="1.35">
      <c r="A21" s="353"/>
      <c r="B21" s="354"/>
      <c r="C21" s="354"/>
      <c r="D21" s="354"/>
      <c r="E21" s="355"/>
    </row>
    <row r="22" spans="1:5" ht="140.1" customHeight="1" x14ac:dyDescent="1.05">
      <c r="A22" s="343" t="s">
        <v>108</v>
      </c>
      <c r="B22" s="186" t="s">
        <v>10</v>
      </c>
      <c r="C22" s="187" t="s">
        <v>104</v>
      </c>
      <c r="D22" s="188" t="s">
        <v>232</v>
      </c>
      <c r="E22" s="188" t="s">
        <v>461</v>
      </c>
    </row>
    <row r="23" spans="1:5" ht="140.1" customHeight="1" x14ac:dyDescent="1.05">
      <c r="A23" s="344"/>
      <c r="B23" s="186" t="s">
        <v>379</v>
      </c>
      <c r="C23" s="188"/>
      <c r="D23" s="188" t="s">
        <v>126</v>
      </c>
      <c r="E23" s="190" t="s">
        <v>349</v>
      </c>
    </row>
    <row r="24" spans="1:5" ht="140.1" customHeight="1" x14ac:dyDescent="1.05">
      <c r="A24" s="344"/>
      <c r="B24" s="186" t="s">
        <v>130</v>
      </c>
      <c r="C24" s="188"/>
      <c r="D24" s="190" t="s">
        <v>459</v>
      </c>
      <c r="E24" s="190" t="s">
        <v>61</v>
      </c>
    </row>
    <row r="25" spans="1:5" ht="140.1" customHeight="1" x14ac:dyDescent="1.05">
      <c r="A25" s="344"/>
      <c r="B25" s="186" t="s">
        <v>53</v>
      </c>
      <c r="C25" s="188"/>
      <c r="D25" s="188" t="s">
        <v>48</v>
      </c>
      <c r="E25" s="188"/>
    </row>
    <row r="26" spans="1:5" ht="140.1" customHeight="1" x14ac:dyDescent="1.05">
      <c r="A26" s="345"/>
      <c r="B26" s="186"/>
      <c r="C26" s="188"/>
      <c r="D26" s="188" t="s">
        <v>49</v>
      </c>
      <c r="E26" s="190"/>
    </row>
    <row r="27" spans="1:5" ht="140.1" customHeight="1" x14ac:dyDescent="1.35">
      <c r="A27" s="349"/>
      <c r="B27" s="350"/>
      <c r="C27" s="350"/>
      <c r="D27" s="350"/>
      <c r="E27" s="351"/>
    </row>
    <row r="28" spans="1:5" ht="140.1" customHeight="1" x14ac:dyDescent="1.05">
      <c r="A28" s="343" t="s">
        <v>109</v>
      </c>
      <c r="B28" s="186" t="s">
        <v>10</v>
      </c>
      <c r="C28" s="187" t="s">
        <v>104</v>
      </c>
      <c r="D28" s="188" t="s">
        <v>226</v>
      </c>
      <c r="E28" s="188" t="s">
        <v>375</v>
      </c>
    </row>
    <row r="29" spans="1:5" ht="140.1" customHeight="1" x14ac:dyDescent="1.05">
      <c r="A29" s="344"/>
      <c r="B29" s="186" t="s">
        <v>86</v>
      </c>
      <c r="C29" s="188"/>
      <c r="D29" s="188" t="s">
        <v>218</v>
      </c>
      <c r="E29" s="188" t="s">
        <v>350</v>
      </c>
    </row>
    <row r="30" spans="1:5" ht="140.1" customHeight="1" x14ac:dyDescent="1.05">
      <c r="A30" s="344"/>
      <c r="B30" s="186" t="s">
        <v>151</v>
      </c>
      <c r="C30" s="188"/>
      <c r="D30" s="190" t="s">
        <v>439</v>
      </c>
      <c r="E30" s="190" t="s">
        <v>61</v>
      </c>
    </row>
    <row r="31" spans="1:5" ht="140.1" customHeight="1" x14ac:dyDescent="1.05">
      <c r="A31" s="344"/>
      <c r="B31" s="186" t="s">
        <v>53</v>
      </c>
      <c r="C31" s="188"/>
      <c r="D31" s="188" t="s">
        <v>48</v>
      </c>
      <c r="E31" s="188"/>
    </row>
    <row r="32" spans="1:5" ht="140.1" customHeight="1" x14ac:dyDescent="1.05">
      <c r="A32" s="345"/>
      <c r="B32" s="186"/>
      <c r="C32" s="188"/>
      <c r="D32" s="188" t="s">
        <v>49</v>
      </c>
      <c r="E32" s="188"/>
    </row>
    <row r="33" spans="1:5" ht="140.1" customHeight="1" x14ac:dyDescent="1.35">
      <c r="A33" s="349"/>
      <c r="B33" s="350"/>
      <c r="C33" s="350"/>
      <c r="D33" s="350"/>
      <c r="E33" s="351"/>
    </row>
    <row r="34" spans="1:5" ht="140.1" customHeight="1" x14ac:dyDescent="1.05">
      <c r="A34" s="343" t="s">
        <v>110</v>
      </c>
      <c r="B34" s="186" t="s">
        <v>10</v>
      </c>
      <c r="C34" s="187" t="s">
        <v>104</v>
      </c>
      <c r="D34" s="188" t="s">
        <v>312</v>
      </c>
      <c r="E34" s="188" t="s">
        <v>93</v>
      </c>
    </row>
    <row r="35" spans="1:5" ht="140.1" customHeight="1" x14ac:dyDescent="1.05">
      <c r="A35" s="344"/>
      <c r="B35" s="186" t="s">
        <v>81</v>
      </c>
      <c r="C35" s="188"/>
      <c r="D35" s="188" t="s">
        <v>235</v>
      </c>
      <c r="E35" s="188" t="s">
        <v>58</v>
      </c>
    </row>
    <row r="36" spans="1:5" ht="140.1" customHeight="1" x14ac:dyDescent="1.05">
      <c r="A36" s="344"/>
      <c r="B36" s="186" t="s">
        <v>124</v>
      </c>
      <c r="C36" s="188"/>
      <c r="D36" s="188" t="s">
        <v>48</v>
      </c>
      <c r="E36" s="188" t="s">
        <v>61</v>
      </c>
    </row>
    <row r="37" spans="1:5" ht="140.1" customHeight="1" x14ac:dyDescent="1.05">
      <c r="A37" s="344"/>
      <c r="B37" s="186" t="s">
        <v>53</v>
      </c>
      <c r="C37" s="188"/>
      <c r="D37" s="188" t="s">
        <v>49</v>
      </c>
      <c r="E37" s="188" t="s">
        <v>88</v>
      </c>
    </row>
    <row r="38" spans="1:5" ht="140.1" customHeight="1" x14ac:dyDescent="1.35">
      <c r="A38" s="349"/>
      <c r="B38" s="350"/>
      <c r="C38" s="350"/>
      <c r="D38" s="350"/>
      <c r="E38" s="351"/>
    </row>
    <row r="39" spans="1:5" ht="140.1" customHeight="1" x14ac:dyDescent="0.25">
      <c r="A39" s="191" t="s">
        <v>361</v>
      </c>
      <c r="B39" s="192" t="s">
        <v>119</v>
      </c>
      <c r="C39" s="192" t="s">
        <v>362</v>
      </c>
      <c r="D39" s="192" t="s">
        <v>363</v>
      </c>
      <c r="E39" s="193" t="s">
        <v>364</v>
      </c>
    </row>
    <row r="40" spans="1:5" ht="140.1" customHeight="1" x14ac:dyDescent="1.05">
      <c r="A40" s="346" t="s">
        <v>111</v>
      </c>
      <c r="B40" s="186" t="s">
        <v>447</v>
      </c>
      <c r="C40" s="187" t="s">
        <v>104</v>
      </c>
      <c r="D40" s="190" t="s">
        <v>54</v>
      </c>
      <c r="E40" s="188" t="s">
        <v>377</v>
      </c>
    </row>
    <row r="41" spans="1:5" ht="140.1" customHeight="1" x14ac:dyDescent="1.05">
      <c r="A41" s="347"/>
      <c r="B41" s="186" t="s">
        <v>443</v>
      </c>
      <c r="C41" s="188"/>
      <c r="D41" s="188" t="s">
        <v>83</v>
      </c>
      <c r="E41" s="188" t="s">
        <v>78</v>
      </c>
    </row>
    <row r="42" spans="1:5" ht="140.1" customHeight="1" x14ac:dyDescent="1.05">
      <c r="A42" s="347"/>
      <c r="B42" s="186" t="s">
        <v>124</v>
      </c>
      <c r="C42" s="188"/>
      <c r="D42" s="188" t="s">
        <v>84</v>
      </c>
      <c r="E42" s="188" t="s">
        <v>61</v>
      </c>
    </row>
    <row r="43" spans="1:5" ht="140.1" customHeight="1" x14ac:dyDescent="1.05">
      <c r="A43" s="347"/>
      <c r="B43" s="186" t="s">
        <v>380</v>
      </c>
      <c r="C43" s="188"/>
      <c r="D43" s="188" t="s">
        <v>48</v>
      </c>
      <c r="E43" s="188"/>
    </row>
    <row r="44" spans="1:5" ht="140.1" customHeight="1" x14ac:dyDescent="1.05">
      <c r="A44" s="348"/>
      <c r="B44" s="186"/>
      <c r="C44" s="188"/>
      <c r="D44" s="188" t="s">
        <v>49</v>
      </c>
      <c r="E44" s="188"/>
    </row>
    <row r="45" spans="1:5" ht="140.1" customHeight="1" x14ac:dyDescent="1.35">
      <c r="A45" s="349"/>
      <c r="B45" s="350"/>
      <c r="C45" s="350"/>
      <c r="D45" s="350"/>
      <c r="E45" s="351"/>
    </row>
    <row r="46" spans="1:5" ht="140.1" customHeight="1" x14ac:dyDescent="1.05">
      <c r="A46" s="343" t="s">
        <v>112</v>
      </c>
      <c r="B46" s="186" t="s">
        <v>10</v>
      </c>
      <c r="C46" s="187" t="s">
        <v>104</v>
      </c>
      <c r="D46" s="188" t="s">
        <v>426</v>
      </c>
      <c r="E46" s="188" t="s">
        <v>376</v>
      </c>
    </row>
    <row r="47" spans="1:5" ht="140.1" customHeight="1" x14ac:dyDescent="1.05">
      <c r="A47" s="344"/>
      <c r="B47" s="186" t="s">
        <v>90</v>
      </c>
      <c r="C47" s="188"/>
      <c r="D47" s="188" t="s">
        <v>182</v>
      </c>
      <c r="E47" s="188" t="s">
        <v>61</v>
      </c>
    </row>
    <row r="48" spans="1:5" ht="140.1" customHeight="1" x14ac:dyDescent="1.05">
      <c r="A48" s="344"/>
      <c r="B48" s="186" t="s">
        <v>130</v>
      </c>
      <c r="C48" s="188"/>
      <c r="D48" s="190" t="s">
        <v>370</v>
      </c>
      <c r="E48" s="186" t="s">
        <v>51</v>
      </c>
    </row>
    <row r="49" spans="1:5" ht="140.1" customHeight="1" x14ac:dyDescent="1.05">
      <c r="A49" s="344"/>
      <c r="B49" s="186" t="s">
        <v>67</v>
      </c>
      <c r="C49" s="188"/>
      <c r="D49" s="188" t="s">
        <v>48</v>
      </c>
      <c r="E49" s="188" t="s">
        <v>444</v>
      </c>
    </row>
    <row r="50" spans="1:5" ht="140.1" customHeight="1" x14ac:dyDescent="1.05">
      <c r="A50" s="345"/>
      <c r="B50" s="186"/>
      <c r="C50" s="188"/>
      <c r="D50" s="188" t="s">
        <v>49</v>
      </c>
      <c r="E50" s="188"/>
    </row>
    <row r="51" spans="1:5" ht="140.1" customHeight="1" x14ac:dyDescent="1.35">
      <c r="A51" s="349"/>
      <c r="B51" s="350"/>
      <c r="C51" s="350"/>
      <c r="D51" s="350"/>
      <c r="E51" s="351"/>
    </row>
    <row r="52" spans="1:5" ht="140.1" customHeight="1" x14ac:dyDescent="1.05">
      <c r="A52" s="343" t="s">
        <v>113</v>
      </c>
      <c r="B52" s="186" t="s">
        <v>10</v>
      </c>
      <c r="C52" s="187" t="s">
        <v>104</v>
      </c>
      <c r="D52" s="188" t="s">
        <v>313</v>
      </c>
      <c r="E52" s="188" t="s">
        <v>135</v>
      </c>
    </row>
    <row r="53" spans="1:5" ht="140.1" customHeight="1" x14ac:dyDescent="1.05">
      <c r="A53" s="344"/>
      <c r="B53" s="186" t="s">
        <v>79</v>
      </c>
      <c r="C53" s="188"/>
      <c r="D53" s="188" t="s">
        <v>371</v>
      </c>
      <c r="E53" s="188" t="s">
        <v>61</v>
      </c>
    </row>
    <row r="54" spans="1:5" ht="140.1" customHeight="1" x14ac:dyDescent="1.05">
      <c r="A54" s="344"/>
      <c r="B54" s="186" t="s">
        <v>130</v>
      </c>
      <c r="C54" s="188"/>
      <c r="D54" s="190" t="s">
        <v>358</v>
      </c>
      <c r="E54" s="190" t="s">
        <v>78</v>
      </c>
    </row>
    <row r="55" spans="1:5" ht="140.1" customHeight="1" x14ac:dyDescent="1.05">
      <c r="A55" s="344"/>
      <c r="B55" s="186" t="s">
        <v>53</v>
      </c>
      <c r="C55" s="188"/>
      <c r="D55" s="188" t="s">
        <v>48</v>
      </c>
      <c r="E55" s="188"/>
    </row>
    <row r="56" spans="1:5" ht="140.1" customHeight="1" x14ac:dyDescent="1.05">
      <c r="A56" s="345"/>
      <c r="B56" s="186"/>
      <c r="C56" s="188"/>
      <c r="D56" s="188" t="s">
        <v>49</v>
      </c>
      <c r="E56" s="188"/>
    </row>
    <row r="57" spans="1:5" ht="140.1" customHeight="1" x14ac:dyDescent="1.35">
      <c r="A57" s="349"/>
      <c r="B57" s="350"/>
      <c r="C57" s="350"/>
      <c r="D57" s="350"/>
      <c r="E57" s="351"/>
    </row>
    <row r="58" spans="1:5" ht="140.1" customHeight="1" x14ac:dyDescent="1.05">
      <c r="A58" s="343" t="s">
        <v>114</v>
      </c>
      <c r="B58" s="186" t="s">
        <v>10</v>
      </c>
      <c r="C58" s="187" t="s">
        <v>104</v>
      </c>
      <c r="D58" s="188" t="s">
        <v>440</v>
      </c>
      <c r="E58" s="188" t="s">
        <v>378</v>
      </c>
    </row>
    <row r="59" spans="1:5" ht="140.1" customHeight="1" x14ac:dyDescent="1.05">
      <c r="A59" s="344"/>
      <c r="B59" s="186" t="s">
        <v>93</v>
      </c>
      <c r="C59" s="188"/>
      <c r="D59" s="188" t="s">
        <v>193</v>
      </c>
      <c r="E59" s="188" t="s">
        <v>67</v>
      </c>
    </row>
    <row r="60" spans="1:5" ht="140.1" customHeight="1" x14ac:dyDescent="1.05">
      <c r="A60" s="344"/>
      <c r="B60" s="186" t="s">
        <v>130</v>
      </c>
      <c r="C60" s="188"/>
      <c r="D60" s="190" t="s">
        <v>415</v>
      </c>
      <c r="E60" s="190" t="s">
        <v>88</v>
      </c>
    </row>
    <row r="61" spans="1:5" ht="140.1" customHeight="1" x14ac:dyDescent="1.05">
      <c r="A61" s="344"/>
      <c r="B61" s="186" t="s">
        <v>53</v>
      </c>
      <c r="C61" s="188"/>
      <c r="D61" s="188" t="s">
        <v>48</v>
      </c>
      <c r="E61" s="188"/>
    </row>
    <row r="62" spans="1:5" ht="140.1" customHeight="1" x14ac:dyDescent="1.05">
      <c r="A62" s="345"/>
      <c r="B62" s="186"/>
      <c r="C62" s="188"/>
      <c r="D62" s="188" t="s">
        <v>49</v>
      </c>
      <c r="E62" s="188"/>
    </row>
    <row r="63" spans="1:5" ht="140.1" customHeight="1" x14ac:dyDescent="1.35">
      <c r="A63" s="349"/>
      <c r="B63" s="350"/>
      <c r="C63" s="350"/>
      <c r="D63" s="350"/>
      <c r="E63" s="351"/>
    </row>
    <row r="64" spans="1:5" ht="140.1" customHeight="1" x14ac:dyDescent="1.05">
      <c r="A64" s="343" t="s">
        <v>115</v>
      </c>
      <c r="B64" s="186" t="s">
        <v>10</v>
      </c>
      <c r="C64" s="187" t="s">
        <v>104</v>
      </c>
      <c r="D64" s="188" t="s">
        <v>441</v>
      </c>
      <c r="E64" s="188" t="s">
        <v>247</v>
      </c>
    </row>
    <row r="65" spans="1:5" ht="140.1" customHeight="1" x14ac:dyDescent="1.05">
      <c r="A65" s="344"/>
      <c r="B65" s="186" t="s">
        <v>118</v>
      </c>
      <c r="C65" s="188"/>
      <c r="D65" s="188" t="s">
        <v>416</v>
      </c>
      <c r="E65" s="188" t="s">
        <v>61</v>
      </c>
    </row>
    <row r="66" spans="1:5" ht="140.1" customHeight="1" x14ac:dyDescent="1.05">
      <c r="A66" s="344"/>
      <c r="B66" s="186" t="s">
        <v>151</v>
      </c>
      <c r="C66" s="188"/>
      <c r="D66" s="188" t="s">
        <v>442</v>
      </c>
      <c r="E66" s="190" t="s">
        <v>349</v>
      </c>
    </row>
    <row r="67" spans="1:5" ht="140.1" customHeight="1" x14ac:dyDescent="1.05">
      <c r="A67" s="344"/>
      <c r="B67" s="186" t="s">
        <v>53</v>
      </c>
      <c r="C67" s="188"/>
      <c r="D67" s="188" t="s">
        <v>48</v>
      </c>
      <c r="E67" s="188"/>
    </row>
    <row r="68" spans="1:5" ht="140.1" customHeight="1" x14ac:dyDescent="1.05">
      <c r="A68" s="345"/>
      <c r="B68" s="186"/>
      <c r="C68" s="188"/>
      <c r="D68" s="188" t="s">
        <v>49</v>
      </c>
      <c r="E68" s="188"/>
    </row>
    <row r="69" spans="1:5" ht="140.1" customHeight="1" x14ac:dyDescent="1.35">
      <c r="A69" s="349"/>
      <c r="B69" s="350"/>
      <c r="C69" s="350"/>
      <c r="D69" s="350"/>
      <c r="E69" s="351"/>
    </row>
    <row r="70" spans="1:5" ht="140.1" customHeight="1" x14ac:dyDescent="1.05">
      <c r="A70" s="343" t="s">
        <v>116</v>
      </c>
      <c r="B70" s="186" t="s">
        <v>10</v>
      </c>
      <c r="C70" s="187" t="s">
        <v>104</v>
      </c>
      <c r="D70" s="188" t="s">
        <v>99</v>
      </c>
      <c r="E70" s="188" t="s">
        <v>97</v>
      </c>
    </row>
    <row r="71" spans="1:5" ht="140.1" customHeight="1" x14ac:dyDescent="1.05">
      <c r="A71" s="344"/>
      <c r="B71" s="186" t="s">
        <v>98</v>
      </c>
      <c r="C71" s="188"/>
      <c r="D71" s="188" t="s">
        <v>66</v>
      </c>
      <c r="E71" s="188" t="s">
        <v>117</v>
      </c>
    </row>
    <row r="72" spans="1:5" ht="140.1" customHeight="1" x14ac:dyDescent="1.05">
      <c r="A72" s="344"/>
      <c r="B72" s="186" t="s">
        <v>124</v>
      </c>
      <c r="C72" s="188"/>
      <c r="D72" s="188" t="s">
        <v>48</v>
      </c>
      <c r="E72" s="188" t="s">
        <v>61</v>
      </c>
    </row>
    <row r="73" spans="1:5" ht="140.1" customHeight="1" x14ac:dyDescent="1.05">
      <c r="A73" s="345"/>
      <c r="B73" s="186" t="s">
        <v>53</v>
      </c>
      <c r="C73" s="188"/>
      <c r="D73" s="188" t="s">
        <v>49</v>
      </c>
      <c r="E73" s="188" t="s">
        <v>51</v>
      </c>
    </row>
    <row r="74" spans="1:5" ht="46.5" x14ac:dyDescent="0.55000000000000004">
      <c r="A74" s="46"/>
      <c r="B74" s="46"/>
      <c r="C74" s="46"/>
      <c r="D74" s="46"/>
      <c r="E74" s="46"/>
    </row>
    <row r="75" spans="1:5" x14ac:dyDescent="0.25">
      <c r="A75" s="31"/>
      <c r="B75" s="31"/>
      <c r="C75" s="31"/>
      <c r="D75" s="31"/>
      <c r="E75" s="31"/>
    </row>
    <row r="76" spans="1:5" x14ac:dyDescent="0.25">
      <c r="A76" s="31"/>
      <c r="B76" s="31"/>
      <c r="C76" s="31"/>
      <c r="D76" s="31"/>
      <c r="E76" s="31"/>
    </row>
    <row r="77" spans="1:5" x14ac:dyDescent="0.25">
      <c r="A77" s="31"/>
      <c r="B77" s="31"/>
      <c r="C77" s="31"/>
      <c r="D77" s="31"/>
      <c r="E77" s="31"/>
    </row>
    <row r="78" spans="1:5" x14ac:dyDescent="0.25">
      <c r="A78" s="31"/>
      <c r="B78" s="31"/>
      <c r="C78" s="31"/>
      <c r="D78" s="31"/>
      <c r="E78" s="31"/>
    </row>
    <row r="79" spans="1:5" x14ac:dyDescent="0.25">
      <c r="A79" s="31"/>
      <c r="B79" s="31"/>
      <c r="C79" s="31"/>
      <c r="D79" s="31"/>
      <c r="E79" s="31"/>
    </row>
    <row r="80" spans="1:5" x14ac:dyDescent="0.25">
      <c r="A80" s="31"/>
      <c r="B80" s="31"/>
      <c r="C80" s="31"/>
      <c r="D80" s="31"/>
      <c r="E80" s="31"/>
    </row>
    <row r="81" spans="1:5" x14ac:dyDescent="0.25">
      <c r="A81" s="31"/>
      <c r="B81" s="31"/>
      <c r="C81" s="31"/>
      <c r="D81" s="31"/>
      <c r="E81" s="31"/>
    </row>
    <row r="82" spans="1:5" x14ac:dyDescent="0.25">
      <c r="A82" s="31"/>
      <c r="B82" s="31"/>
      <c r="C82" s="31"/>
      <c r="D82" s="31"/>
      <c r="E82" s="31"/>
    </row>
    <row r="83" spans="1:5" x14ac:dyDescent="0.25">
      <c r="A83" s="31"/>
      <c r="B83" s="31"/>
      <c r="C83" s="31"/>
      <c r="D83" s="31"/>
      <c r="E83" s="31"/>
    </row>
    <row r="84" spans="1:5" x14ac:dyDescent="0.25">
      <c r="A84" s="31"/>
      <c r="B84" s="31"/>
      <c r="C84" s="31"/>
      <c r="D84" s="31"/>
      <c r="E84" s="31"/>
    </row>
    <row r="85" spans="1:5" x14ac:dyDescent="0.25">
      <c r="A85" s="31"/>
      <c r="B85" s="31"/>
      <c r="C85" s="31"/>
      <c r="D85" s="31"/>
      <c r="E85" s="31"/>
    </row>
    <row r="86" spans="1:5" x14ac:dyDescent="0.25">
      <c r="A86" s="31"/>
      <c r="B86" s="31"/>
      <c r="C86" s="31"/>
      <c r="D86" s="31"/>
      <c r="E86" s="31"/>
    </row>
    <row r="87" spans="1:5" x14ac:dyDescent="0.25">
      <c r="A87" s="31"/>
      <c r="B87" s="31"/>
      <c r="C87" s="31"/>
      <c r="D87" s="31"/>
      <c r="E87" s="31"/>
    </row>
    <row r="88" spans="1:5" x14ac:dyDescent="0.25">
      <c r="A88" s="31"/>
      <c r="B88" s="31"/>
      <c r="C88" s="31"/>
      <c r="D88" s="31"/>
      <c r="E88" s="31"/>
    </row>
    <row r="89" spans="1:5" x14ac:dyDescent="0.25">
      <c r="A89" s="31"/>
      <c r="B89" s="31"/>
      <c r="C89" s="31"/>
      <c r="D89" s="31"/>
      <c r="E89" s="31"/>
    </row>
    <row r="90" spans="1:5" x14ac:dyDescent="0.25">
      <c r="A90" s="31"/>
      <c r="B90" s="31"/>
      <c r="C90" s="31"/>
      <c r="D90" s="31"/>
      <c r="E90" s="31"/>
    </row>
    <row r="91" spans="1:5" x14ac:dyDescent="0.25">
      <c r="A91" s="31"/>
      <c r="B91" s="31"/>
      <c r="C91" s="31"/>
      <c r="D91" s="31"/>
      <c r="E91" s="31"/>
    </row>
    <row r="92" spans="1:5" x14ac:dyDescent="0.25">
      <c r="A92" s="31"/>
      <c r="B92" s="31"/>
      <c r="C92" s="31"/>
      <c r="D92" s="31"/>
      <c r="E92" s="31"/>
    </row>
    <row r="93" spans="1:5" x14ac:dyDescent="0.25">
      <c r="A93" s="31"/>
      <c r="B93" s="31"/>
      <c r="C93" s="31"/>
      <c r="D93" s="31"/>
      <c r="E93" s="31"/>
    </row>
    <row r="94" spans="1:5" x14ac:dyDescent="0.25">
      <c r="A94" s="31"/>
      <c r="B94" s="31"/>
      <c r="C94" s="31"/>
      <c r="D94" s="31"/>
      <c r="E94" s="31"/>
    </row>
    <row r="95" spans="1:5" x14ac:dyDescent="0.25">
      <c r="A95" s="31"/>
      <c r="B95" s="31"/>
      <c r="C95" s="31"/>
      <c r="D95" s="31"/>
      <c r="E95" s="31"/>
    </row>
    <row r="96" spans="1:5" x14ac:dyDescent="0.25">
      <c r="A96" s="31"/>
      <c r="B96" s="31"/>
      <c r="C96" s="31"/>
      <c r="D96" s="31"/>
      <c r="E96" s="31"/>
    </row>
    <row r="97" spans="1:5" x14ac:dyDescent="0.25">
      <c r="A97" s="31"/>
      <c r="B97" s="31"/>
      <c r="C97" s="31"/>
      <c r="D97" s="31"/>
      <c r="E97" s="31"/>
    </row>
    <row r="98" spans="1:5" x14ac:dyDescent="0.25">
      <c r="A98" s="31"/>
      <c r="B98" s="31"/>
      <c r="C98" s="31"/>
      <c r="D98" s="31"/>
      <c r="E98" s="31"/>
    </row>
    <row r="99" spans="1:5" x14ac:dyDescent="0.25">
      <c r="A99" s="31"/>
      <c r="B99" s="31"/>
      <c r="C99" s="31"/>
      <c r="D99" s="31"/>
      <c r="E99" s="31"/>
    </row>
    <row r="100" spans="1:5" x14ac:dyDescent="0.25">
      <c r="A100" s="31"/>
      <c r="B100" s="31"/>
      <c r="C100" s="31"/>
      <c r="D100" s="31"/>
      <c r="E100" s="31"/>
    </row>
    <row r="101" spans="1:5" x14ac:dyDescent="0.25">
      <c r="A101" s="31"/>
      <c r="B101" s="31"/>
      <c r="C101" s="31"/>
      <c r="D101" s="31"/>
      <c r="E101" s="31"/>
    </row>
    <row r="102" spans="1:5" x14ac:dyDescent="0.25">
      <c r="A102" s="31"/>
      <c r="B102" s="31"/>
      <c r="C102" s="31"/>
      <c r="D102" s="31"/>
      <c r="E102" s="31"/>
    </row>
    <row r="103" spans="1:5" x14ac:dyDescent="0.25">
      <c r="A103" s="31"/>
      <c r="B103" s="31"/>
      <c r="C103" s="31"/>
      <c r="D103" s="31"/>
      <c r="E103" s="31"/>
    </row>
    <row r="104" spans="1:5" x14ac:dyDescent="0.25">
      <c r="A104" s="31"/>
      <c r="B104" s="31"/>
      <c r="C104" s="31"/>
      <c r="D104" s="31"/>
      <c r="E104" s="31"/>
    </row>
    <row r="105" spans="1:5" x14ac:dyDescent="0.25">
      <c r="A105" s="31"/>
      <c r="B105" s="31"/>
      <c r="C105" s="31"/>
      <c r="D105" s="31"/>
      <c r="E105" s="31"/>
    </row>
    <row r="106" spans="1:5" x14ac:dyDescent="0.25">
      <c r="A106" s="31"/>
      <c r="B106" s="31"/>
      <c r="C106" s="31"/>
      <c r="D106" s="31"/>
      <c r="E106" s="31"/>
    </row>
    <row r="107" spans="1:5" x14ac:dyDescent="0.25">
      <c r="A107" s="31"/>
      <c r="B107" s="31"/>
      <c r="C107" s="31"/>
      <c r="D107" s="31"/>
      <c r="E107" s="31"/>
    </row>
    <row r="108" spans="1:5" x14ac:dyDescent="0.25">
      <c r="A108" s="31"/>
      <c r="B108" s="31"/>
      <c r="C108" s="31"/>
      <c r="D108" s="31"/>
      <c r="E108" s="31"/>
    </row>
    <row r="109" spans="1:5" x14ac:dyDescent="0.25">
      <c r="A109" s="31"/>
      <c r="B109" s="31"/>
      <c r="C109" s="31"/>
      <c r="D109" s="31"/>
      <c r="E109" s="31"/>
    </row>
    <row r="110" spans="1:5" x14ac:dyDescent="0.25">
      <c r="A110" s="31"/>
      <c r="B110" s="31"/>
      <c r="C110" s="31"/>
      <c r="D110" s="31"/>
      <c r="E110" s="31"/>
    </row>
    <row r="111" spans="1:5" x14ac:dyDescent="0.25">
      <c r="A111" s="31"/>
      <c r="B111" s="31"/>
      <c r="C111" s="31"/>
      <c r="D111" s="31"/>
      <c r="E111" s="31"/>
    </row>
    <row r="112" spans="1:5" x14ac:dyDescent="0.25">
      <c r="A112" s="31"/>
      <c r="B112" s="31"/>
      <c r="C112" s="31"/>
      <c r="D112" s="31"/>
      <c r="E112" s="31"/>
    </row>
    <row r="113" spans="1:5" x14ac:dyDescent="0.25">
      <c r="A113" s="31"/>
      <c r="B113" s="31"/>
      <c r="C113" s="31"/>
      <c r="D113" s="31"/>
      <c r="E113" s="31"/>
    </row>
    <row r="114" spans="1:5" x14ac:dyDescent="0.25">
      <c r="A114" s="31"/>
      <c r="B114" s="31"/>
      <c r="C114" s="31"/>
      <c r="D114" s="31"/>
      <c r="E114" s="31"/>
    </row>
    <row r="115" spans="1:5" x14ac:dyDescent="0.25">
      <c r="A115" s="31"/>
      <c r="B115" s="31"/>
      <c r="C115" s="31"/>
      <c r="D115" s="31"/>
      <c r="E115" s="31"/>
    </row>
    <row r="116" spans="1:5" x14ac:dyDescent="0.25">
      <c r="A116" s="31"/>
      <c r="B116" s="31"/>
      <c r="C116" s="31"/>
      <c r="D116" s="31"/>
      <c r="E116" s="31"/>
    </row>
    <row r="117" spans="1:5" x14ac:dyDescent="0.25">
      <c r="A117" s="31"/>
      <c r="B117" s="31"/>
      <c r="C117" s="31"/>
      <c r="D117" s="31"/>
      <c r="E117" s="31"/>
    </row>
    <row r="118" spans="1:5" x14ac:dyDescent="0.25">
      <c r="A118" s="31"/>
      <c r="B118" s="31"/>
      <c r="C118" s="31"/>
      <c r="D118" s="31"/>
      <c r="E118" s="31"/>
    </row>
    <row r="119" spans="1:5" x14ac:dyDescent="0.25">
      <c r="A119" s="31"/>
      <c r="B119" s="31"/>
      <c r="C119" s="31"/>
      <c r="D119" s="31"/>
      <c r="E119" s="31"/>
    </row>
    <row r="120" spans="1:5" x14ac:dyDescent="0.25">
      <c r="A120" s="31"/>
      <c r="B120" s="31"/>
      <c r="C120" s="31"/>
      <c r="D120" s="31"/>
      <c r="E120" s="31"/>
    </row>
    <row r="121" spans="1:5" x14ac:dyDescent="0.25">
      <c r="A121" s="31"/>
      <c r="B121" s="31"/>
      <c r="C121" s="31"/>
      <c r="D121" s="31"/>
      <c r="E121" s="31"/>
    </row>
    <row r="122" spans="1:5" x14ac:dyDescent="0.25">
      <c r="A122" s="31"/>
      <c r="B122" s="31"/>
      <c r="C122" s="31"/>
      <c r="D122" s="31"/>
      <c r="E122" s="31"/>
    </row>
    <row r="123" spans="1:5" x14ac:dyDescent="0.25">
      <c r="A123" s="31"/>
      <c r="B123" s="31"/>
      <c r="C123" s="31"/>
      <c r="D123" s="31"/>
      <c r="E123" s="31"/>
    </row>
    <row r="124" spans="1:5" x14ac:dyDescent="0.25">
      <c r="A124" s="31"/>
      <c r="B124" s="31"/>
      <c r="C124" s="31"/>
      <c r="D124" s="31"/>
      <c r="E124" s="31"/>
    </row>
    <row r="125" spans="1:5" x14ac:dyDescent="0.25">
      <c r="A125" s="31"/>
      <c r="B125" s="31"/>
      <c r="C125" s="31"/>
      <c r="D125" s="31"/>
      <c r="E125" s="31"/>
    </row>
    <row r="126" spans="1:5" x14ac:dyDescent="0.25">
      <c r="A126" s="31"/>
      <c r="B126" s="31"/>
      <c r="C126" s="31"/>
      <c r="D126" s="31"/>
      <c r="E126" s="31"/>
    </row>
    <row r="127" spans="1:5" x14ac:dyDescent="0.25">
      <c r="A127" s="31"/>
      <c r="B127" s="31"/>
      <c r="C127" s="31"/>
      <c r="D127" s="31"/>
      <c r="E127" s="31"/>
    </row>
    <row r="128" spans="1:5" x14ac:dyDescent="0.25">
      <c r="A128" s="31"/>
      <c r="B128" s="31"/>
      <c r="C128" s="31"/>
      <c r="D128" s="31"/>
      <c r="E128" s="31"/>
    </row>
    <row r="129" spans="1:5" x14ac:dyDescent="0.25">
      <c r="A129" s="31"/>
      <c r="B129" s="31"/>
      <c r="C129" s="31"/>
      <c r="D129" s="31"/>
      <c r="E129" s="31"/>
    </row>
    <row r="130" spans="1:5" x14ac:dyDescent="0.25">
      <c r="A130" s="31"/>
      <c r="B130" s="31"/>
      <c r="C130" s="31"/>
      <c r="D130" s="31"/>
      <c r="E130" s="31"/>
    </row>
    <row r="131" spans="1:5" x14ac:dyDescent="0.25">
      <c r="A131" s="31"/>
      <c r="B131" s="31"/>
      <c r="C131" s="31"/>
      <c r="D131" s="31"/>
      <c r="E131" s="31"/>
    </row>
    <row r="132" spans="1:5" x14ac:dyDescent="0.25">
      <c r="A132" s="31"/>
      <c r="B132" s="31"/>
      <c r="C132" s="31"/>
      <c r="D132" s="31"/>
      <c r="E132" s="31"/>
    </row>
    <row r="133" spans="1:5" x14ac:dyDescent="0.25">
      <c r="A133" s="31"/>
      <c r="B133" s="31"/>
      <c r="C133" s="31"/>
      <c r="D133" s="31"/>
      <c r="E133" s="31"/>
    </row>
    <row r="134" spans="1:5" x14ac:dyDescent="0.25">
      <c r="A134" s="31"/>
      <c r="B134" s="31"/>
      <c r="C134" s="31"/>
      <c r="D134" s="31"/>
      <c r="E134" s="31"/>
    </row>
    <row r="135" spans="1:5" x14ac:dyDescent="0.25">
      <c r="A135" s="31"/>
      <c r="B135" s="31"/>
      <c r="C135" s="31"/>
      <c r="D135" s="31"/>
      <c r="E135" s="31"/>
    </row>
  </sheetData>
  <mergeCells count="28">
    <mergeCell ref="A9:E9"/>
    <mergeCell ref="A15:E15"/>
    <mergeCell ref="A21:E21"/>
    <mergeCell ref="A27:E27"/>
    <mergeCell ref="A2:A3"/>
    <mergeCell ref="B2:B3"/>
    <mergeCell ref="C2:C3"/>
    <mergeCell ref="D2:D3"/>
    <mergeCell ref="E2:E3"/>
    <mergeCell ref="A16:A20"/>
    <mergeCell ref="A4:A8"/>
    <mergeCell ref="A22:A26"/>
    <mergeCell ref="A28:A32"/>
    <mergeCell ref="A10:A14"/>
    <mergeCell ref="A70:A73"/>
    <mergeCell ref="A58:A62"/>
    <mergeCell ref="A64:A68"/>
    <mergeCell ref="A40:A44"/>
    <mergeCell ref="A34:A37"/>
    <mergeCell ref="A46:A50"/>
    <mergeCell ref="A52:A56"/>
    <mergeCell ref="A63:E63"/>
    <mergeCell ref="A69:E69"/>
    <mergeCell ref="A33:E33"/>
    <mergeCell ref="A38:E38"/>
    <mergeCell ref="A45:E45"/>
    <mergeCell ref="A51:E51"/>
    <mergeCell ref="A57:E57"/>
  </mergeCells>
  <pageMargins left="0.7" right="0.7" top="0.75" bottom="0.75" header="0.3" footer="0.3"/>
  <pageSetup paperSize="9" scale="10" orientation="landscape" verticalDpi="0"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D128"/>
  <sheetViews>
    <sheetView tabSelected="1" view="pageBreakPreview" topLeftCell="A40" zoomScale="26" zoomScaleNormal="55" zoomScaleSheetLayoutView="26" workbookViewId="0">
      <selection activeCell="K53" sqref="K53"/>
    </sheetView>
  </sheetViews>
  <sheetFormatPr defaultRowHeight="15" x14ac:dyDescent="0.25"/>
  <cols>
    <col min="1" max="1" width="118.28515625" customWidth="1"/>
    <col min="2" max="16" width="31.7109375" customWidth="1"/>
    <col min="17" max="17" width="44.42578125" customWidth="1"/>
    <col min="18" max="18" width="28.42578125" customWidth="1"/>
    <col min="19" max="19" width="32.140625" customWidth="1"/>
  </cols>
  <sheetData>
    <row r="2" spans="1:30" ht="98.25" customHeight="1" x14ac:dyDescent="0.9">
      <c r="A2" s="74"/>
      <c r="B2" s="74"/>
      <c r="C2" s="74"/>
      <c r="D2" s="75" t="s">
        <v>278</v>
      </c>
      <c r="E2" s="75"/>
      <c r="F2" s="74"/>
      <c r="G2" s="74"/>
      <c r="H2" s="74"/>
      <c r="I2" s="74"/>
      <c r="J2" s="74"/>
      <c r="K2" s="76" t="s">
        <v>315</v>
      </c>
      <c r="L2" s="74"/>
      <c r="M2" s="74"/>
      <c r="N2" s="77"/>
      <c r="O2" s="77"/>
      <c r="P2" s="74"/>
      <c r="Q2" s="76" t="s">
        <v>408</v>
      </c>
      <c r="R2" s="13"/>
      <c r="S2" s="13"/>
    </row>
    <row r="3" spans="1:30" ht="108" customHeight="1" x14ac:dyDescent="0.25">
      <c r="A3" s="78" t="s">
        <v>279</v>
      </c>
      <c r="B3" s="79">
        <v>1</v>
      </c>
      <c r="C3" s="79">
        <v>2</v>
      </c>
      <c r="D3" s="79">
        <v>3</v>
      </c>
      <c r="E3" s="79">
        <v>4</v>
      </c>
      <c r="F3" s="79">
        <v>5</v>
      </c>
      <c r="G3" s="80">
        <v>6</v>
      </c>
      <c r="H3" s="79">
        <v>7</v>
      </c>
      <c r="I3" s="79">
        <v>8</v>
      </c>
      <c r="J3" s="79">
        <v>9</v>
      </c>
      <c r="K3" s="79">
        <v>10</v>
      </c>
      <c r="L3" s="79">
        <v>11</v>
      </c>
      <c r="M3" s="79">
        <v>12</v>
      </c>
      <c r="N3" s="81" t="s">
        <v>280</v>
      </c>
      <c r="O3" s="82">
        <v>0.85</v>
      </c>
      <c r="P3" s="81" t="s">
        <v>281</v>
      </c>
      <c r="Q3" s="81" t="s">
        <v>309</v>
      </c>
      <c r="R3" s="47" t="s">
        <v>282</v>
      </c>
      <c r="S3" s="47" t="s">
        <v>283</v>
      </c>
    </row>
    <row r="4" spans="1:30" ht="90" customHeight="1" x14ac:dyDescent="0.9">
      <c r="A4" s="83" t="s">
        <v>51</v>
      </c>
      <c r="B4" s="84">
        <v>30</v>
      </c>
      <c r="C4" s="84">
        <v>38</v>
      </c>
      <c r="D4" s="84">
        <v>39</v>
      </c>
      <c r="E4" s="84">
        <v>30</v>
      </c>
      <c r="F4" s="84">
        <v>30</v>
      </c>
      <c r="G4" s="85">
        <v>60</v>
      </c>
      <c r="H4" s="84">
        <v>30</v>
      </c>
      <c r="I4" s="84">
        <v>60</v>
      </c>
      <c r="J4" s="84">
        <v>30</v>
      </c>
      <c r="K4" s="84">
        <v>39</v>
      </c>
      <c r="L4" s="84">
        <v>30</v>
      </c>
      <c r="M4" s="85">
        <v>60</v>
      </c>
      <c r="N4" s="86">
        <v>80</v>
      </c>
      <c r="O4" s="86">
        <v>68</v>
      </c>
      <c r="P4" s="84">
        <f>B4+C4+D4+E4+F4+H4+I4+J4+K4+L4</f>
        <v>356</v>
      </c>
      <c r="Q4" s="84">
        <f>G4+M4</f>
        <v>120</v>
      </c>
      <c r="R4" s="50"/>
      <c r="S4" s="50">
        <v>457</v>
      </c>
    </row>
    <row r="5" spans="1:30" ht="90" customHeight="1" x14ac:dyDescent="0.9">
      <c r="A5" s="83" t="s">
        <v>49</v>
      </c>
      <c r="B5" s="84">
        <v>35</v>
      </c>
      <c r="C5" s="84">
        <v>35</v>
      </c>
      <c r="D5" s="84">
        <v>35</v>
      </c>
      <c r="E5" s="84">
        <v>35</v>
      </c>
      <c r="F5" s="84">
        <v>35</v>
      </c>
      <c r="G5" s="85">
        <v>35</v>
      </c>
      <c r="H5" s="84">
        <v>35</v>
      </c>
      <c r="I5" s="84">
        <v>35</v>
      </c>
      <c r="J5" s="84">
        <v>35</v>
      </c>
      <c r="K5" s="84">
        <v>35</v>
      </c>
      <c r="L5" s="84">
        <v>35</v>
      </c>
      <c r="M5" s="84">
        <v>35</v>
      </c>
      <c r="N5" s="86">
        <v>50</v>
      </c>
      <c r="O5" s="86">
        <v>42</v>
      </c>
      <c r="P5" s="84">
        <f t="shared" ref="P5:P63" si="0">B5+C5+D5+E5+F5+H5+I5+J5+K5+L5</f>
        <v>350</v>
      </c>
      <c r="Q5" s="84">
        <f t="shared" ref="Q5:Q63" si="1">G5+M5</f>
        <v>70</v>
      </c>
      <c r="R5" s="50"/>
      <c r="S5" s="50">
        <v>120</v>
      </c>
      <c r="AD5" t="s">
        <v>427</v>
      </c>
    </row>
    <row r="6" spans="1:30" ht="90" customHeight="1" x14ac:dyDescent="0.9">
      <c r="A6" s="78" t="s">
        <v>284</v>
      </c>
      <c r="B6" s="84"/>
      <c r="C6" s="84"/>
      <c r="D6" s="84"/>
      <c r="E6" s="84"/>
      <c r="F6" s="84"/>
      <c r="G6" s="85"/>
      <c r="H6" s="84"/>
      <c r="I6" s="84"/>
      <c r="J6" s="84"/>
      <c r="K6" s="84"/>
      <c r="L6" s="84"/>
      <c r="M6" s="85"/>
      <c r="N6" s="86">
        <v>43</v>
      </c>
      <c r="O6" s="86">
        <v>36</v>
      </c>
      <c r="P6" s="84">
        <f t="shared" si="0"/>
        <v>0</v>
      </c>
      <c r="Q6" s="84">
        <f t="shared" si="1"/>
        <v>0</v>
      </c>
      <c r="R6" s="48"/>
      <c r="S6" s="48">
        <v>50</v>
      </c>
    </row>
    <row r="7" spans="1:30" ht="90" customHeight="1" x14ac:dyDescent="0.9">
      <c r="A7" s="87" t="s">
        <v>254</v>
      </c>
      <c r="B7" s="84"/>
      <c r="C7" s="84"/>
      <c r="D7" s="84"/>
      <c r="E7" s="84"/>
      <c r="F7" s="84"/>
      <c r="G7" s="85"/>
      <c r="H7" s="84">
        <v>45</v>
      </c>
      <c r="I7" s="84"/>
      <c r="J7" s="84"/>
      <c r="K7" s="84">
        <v>45</v>
      </c>
      <c r="L7" s="84"/>
      <c r="M7" s="85"/>
      <c r="N7" s="86"/>
      <c r="O7" s="86"/>
      <c r="P7" s="84">
        <f t="shared" si="0"/>
        <v>90</v>
      </c>
      <c r="Q7" s="84">
        <f t="shared" si="1"/>
        <v>0</v>
      </c>
      <c r="R7" s="50"/>
      <c r="S7" s="50"/>
    </row>
    <row r="8" spans="1:30" ht="90" customHeight="1" x14ac:dyDescent="0.9">
      <c r="A8" s="83" t="s">
        <v>255</v>
      </c>
      <c r="B8" s="84"/>
      <c r="C8" s="84"/>
      <c r="D8" s="84"/>
      <c r="E8" s="84"/>
      <c r="F8" s="84"/>
      <c r="G8" s="85"/>
      <c r="H8" s="84"/>
      <c r="I8" s="84"/>
      <c r="J8" s="84">
        <v>20</v>
      </c>
      <c r="K8" s="84"/>
      <c r="L8" s="84"/>
      <c r="M8" s="85"/>
      <c r="N8" s="86"/>
      <c r="O8" s="86"/>
      <c r="P8" s="84">
        <f t="shared" si="0"/>
        <v>20</v>
      </c>
      <c r="Q8" s="84">
        <f t="shared" si="1"/>
        <v>0</v>
      </c>
      <c r="R8" s="50"/>
      <c r="S8" s="50"/>
    </row>
    <row r="9" spans="1:30" ht="90" customHeight="1" x14ac:dyDescent="0.9">
      <c r="A9" s="83" t="s">
        <v>256</v>
      </c>
      <c r="B9" s="84"/>
      <c r="C9" s="84"/>
      <c r="D9" s="84"/>
      <c r="E9" s="84"/>
      <c r="F9" s="84"/>
      <c r="G9" s="85"/>
      <c r="H9" s="84"/>
      <c r="I9" s="84"/>
      <c r="J9" s="84"/>
      <c r="K9" s="84">
        <v>10</v>
      </c>
      <c r="L9" s="84"/>
      <c r="M9" s="85"/>
      <c r="N9" s="86"/>
      <c r="O9" s="86"/>
      <c r="P9" s="84">
        <f t="shared" si="0"/>
        <v>10</v>
      </c>
      <c r="Q9" s="84">
        <f t="shared" si="1"/>
        <v>0</v>
      </c>
      <c r="R9" s="50"/>
      <c r="S9" s="50"/>
    </row>
    <row r="10" spans="1:30" ht="90" customHeight="1" x14ac:dyDescent="0.9">
      <c r="A10" s="83" t="s">
        <v>257</v>
      </c>
      <c r="B10" s="84"/>
      <c r="C10" s="84"/>
      <c r="D10" s="84"/>
      <c r="E10" s="84"/>
      <c r="F10" s="84"/>
      <c r="G10" s="85"/>
      <c r="H10" s="84"/>
      <c r="I10" s="84"/>
      <c r="J10" s="84"/>
      <c r="K10" s="84"/>
      <c r="L10" s="84"/>
      <c r="M10" s="85">
        <v>30</v>
      </c>
      <c r="N10" s="86"/>
      <c r="O10" s="86"/>
      <c r="P10" s="84">
        <f t="shared" si="0"/>
        <v>0</v>
      </c>
      <c r="Q10" s="84">
        <f t="shared" si="1"/>
        <v>30</v>
      </c>
      <c r="R10" s="50"/>
      <c r="S10" s="50"/>
    </row>
    <row r="11" spans="1:30" ht="90" customHeight="1" x14ac:dyDescent="0.9">
      <c r="A11" s="83" t="s">
        <v>258</v>
      </c>
      <c r="B11" s="84"/>
      <c r="C11" s="84"/>
      <c r="D11" s="84"/>
      <c r="E11" s="84"/>
      <c r="F11" s="84"/>
      <c r="G11" s="85">
        <v>25</v>
      </c>
      <c r="H11" s="84"/>
      <c r="I11" s="84"/>
      <c r="J11" s="84"/>
      <c r="K11" s="84"/>
      <c r="L11" s="84"/>
      <c r="M11" s="85"/>
      <c r="N11" s="86"/>
      <c r="O11" s="86"/>
      <c r="P11" s="84">
        <f t="shared" si="0"/>
        <v>0</v>
      </c>
      <c r="Q11" s="84">
        <f t="shared" si="1"/>
        <v>25</v>
      </c>
      <c r="R11" s="50"/>
      <c r="S11" s="50"/>
    </row>
    <row r="12" spans="1:30" ht="90" customHeight="1" x14ac:dyDescent="0.9">
      <c r="A12" s="87" t="s">
        <v>200</v>
      </c>
      <c r="B12" s="84">
        <v>40</v>
      </c>
      <c r="C12" s="84">
        <v>30</v>
      </c>
      <c r="D12" s="84">
        <v>15</v>
      </c>
      <c r="E12" s="84">
        <v>15</v>
      </c>
      <c r="F12" s="84"/>
      <c r="G12" s="85"/>
      <c r="H12" s="84">
        <v>15</v>
      </c>
      <c r="I12" s="84">
        <v>30</v>
      </c>
      <c r="J12" s="84">
        <v>5</v>
      </c>
      <c r="K12" s="84"/>
      <c r="L12" s="84">
        <v>35</v>
      </c>
      <c r="M12" s="85"/>
      <c r="N12" s="86"/>
      <c r="O12" s="86"/>
      <c r="P12" s="84">
        <f t="shared" si="0"/>
        <v>185</v>
      </c>
      <c r="Q12" s="84">
        <f t="shared" si="1"/>
        <v>0</v>
      </c>
      <c r="R12" s="50"/>
      <c r="S12" s="50"/>
    </row>
    <row r="13" spans="1:30" ht="90" customHeight="1" x14ac:dyDescent="0.9">
      <c r="A13" s="87" t="s">
        <v>259</v>
      </c>
      <c r="B13" s="84"/>
      <c r="C13" s="84"/>
      <c r="D13" s="84">
        <v>20</v>
      </c>
      <c r="E13" s="84"/>
      <c r="F13" s="84"/>
      <c r="G13" s="85"/>
      <c r="H13" s="84"/>
      <c r="I13" s="84"/>
      <c r="J13" s="84"/>
      <c r="K13" s="84"/>
      <c r="L13" s="84">
        <v>25</v>
      </c>
      <c r="M13" s="85"/>
      <c r="N13" s="86"/>
      <c r="O13" s="86"/>
      <c r="P13" s="84">
        <f t="shared" si="0"/>
        <v>45</v>
      </c>
      <c r="Q13" s="84">
        <f t="shared" si="1"/>
        <v>0</v>
      </c>
      <c r="R13" s="50"/>
      <c r="S13" s="50"/>
    </row>
    <row r="14" spans="1:30" ht="90" customHeight="1" x14ac:dyDescent="0.9">
      <c r="A14" s="83" t="s">
        <v>260</v>
      </c>
      <c r="B14" s="84"/>
      <c r="C14" s="84"/>
      <c r="D14" s="84"/>
      <c r="E14" s="84"/>
      <c r="F14" s="84"/>
      <c r="G14" s="85"/>
      <c r="H14" s="84"/>
      <c r="I14" s="84">
        <v>10</v>
      </c>
      <c r="J14" s="84"/>
      <c r="K14" s="84"/>
      <c r="L14" s="84"/>
      <c r="M14" s="85">
        <v>20</v>
      </c>
      <c r="N14" s="86"/>
      <c r="O14" s="86"/>
      <c r="P14" s="84">
        <f t="shared" si="0"/>
        <v>10</v>
      </c>
      <c r="Q14" s="84">
        <f t="shared" si="1"/>
        <v>20</v>
      </c>
      <c r="R14" s="50"/>
      <c r="S14" s="50"/>
    </row>
    <row r="15" spans="1:30" ht="90" customHeight="1" x14ac:dyDescent="0.9">
      <c r="A15" s="83" t="s">
        <v>261</v>
      </c>
      <c r="B15" s="84"/>
      <c r="C15" s="84"/>
      <c r="D15" s="84"/>
      <c r="E15" s="84">
        <v>25</v>
      </c>
      <c r="F15" s="84"/>
      <c r="G15" s="85"/>
      <c r="H15" s="84"/>
      <c r="I15" s="84">
        <v>50</v>
      </c>
      <c r="J15" s="84"/>
      <c r="K15" s="84"/>
      <c r="L15" s="84"/>
      <c r="M15" s="85"/>
      <c r="N15" s="86"/>
      <c r="O15" s="86"/>
      <c r="P15" s="84">
        <f t="shared" si="0"/>
        <v>75</v>
      </c>
      <c r="Q15" s="84">
        <f t="shared" si="1"/>
        <v>0</v>
      </c>
      <c r="R15" s="50"/>
      <c r="S15" s="50"/>
    </row>
    <row r="16" spans="1:30" ht="90" customHeight="1" x14ac:dyDescent="0.9">
      <c r="A16" s="83" t="s">
        <v>285</v>
      </c>
      <c r="B16" s="84">
        <v>45</v>
      </c>
      <c r="C16" s="84"/>
      <c r="D16" s="84"/>
      <c r="E16" s="84">
        <v>30</v>
      </c>
      <c r="F16" s="84">
        <v>45</v>
      </c>
      <c r="G16" s="85">
        <v>30</v>
      </c>
      <c r="H16" s="84"/>
      <c r="I16" s="84"/>
      <c r="J16" s="84"/>
      <c r="K16" s="84"/>
      <c r="L16" s="84"/>
      <c r="M16" s="85">
        <v>10</v>
      </c>
      <c r="N16" s="86">
        <v>12</v>
      </c>
      <c r="O16" s="86">
        <v>10</v>
      </c>
      <c r="P16" s="84">
        <f t="shared" si="0"/>
        <v>120</v>
      </c>
      <c r="Q16" s="84">
        <f t="shared" si="1"/>
        <v>40</v>
      </c>
      <c r="R16" s="50"/>
      <c r="S16" s="50"/>
    </row>
    <row r="17" spans="1:19" ht="90" customHeight="1" x14ac:dyDescent="0.9">
      <c r="A17" s="87" t="s">
        <v>136</v>
      </c>
      <c r="B17" s="84"/>
      <c r="C17" s="84"/>
      <c r="D17" s="84">
        <v>35</v>
      </c>
      <c r="E17" s="84">
        <v>5</v>
      </c>
      <c r="F17" s="84">
        <v>43</v>
      </c>
      <c r="G17" s="85"/>
      <c r="H17" s="84">
        <v>70</v>
      </c>
      <c r="I17" s="84"/>
      <c r="J17" s="84">
        <v>40</v>
      </c>
      <c r="K17" s="84">
        <v>20</v>
      </c>
      <c r="L17" s="84">
        <v>35</v>
      </c>
      <c r="M17" s="85"/>
      <c r="N17" s="86">
        <v>29</v>
      </c>
      <c r="O17" s="86">
        <v>25</v>
      </c>
      <c r="P17" s="84">
        <f t="shared" si="0"/>
        <v>248</v>
      </c>
      <c r="Q17" s="84">
        <f t="shared" si="1"/>
        <v>0</v>
      </c>
      <c r="R17" s="50"/>
      <c r="S17" s="48">
        <v>2</v>
      </c>
    </row>
    <row r="18" spans="1:19" ht="90" customHeight="1" x14ac:dyDescent="0.9">
      <c r="A18" s="87" t="s">
        <v>286</v>
      </c>
      <c r="B18" s="84">
        <v>7</v>
      </c>
      <c r="C18" s="84"/>
      <c r="D18" s="84"/>
      <c r="E18" s="84"/>
      <c r="F18" s="84"/>
      <c r="G18" s="85"/>
      <c r="H18" s="84"/>
      <c r="I18" s="84"/>
      <c r="J18" s="84"/>
      <c r="K18" s="84">
        <v>3</v>
      </c>
      <c r="L18" s="84"/>
      <c r="M18" s="85"/>
      <c r="N18" s="86"/>
      <c r="O18" s="86"/>
      <c r="P18" s="84">
        <f t="shared" si="0"/>
        <v>10</v>
      </c>
      <c r="Q18" s="84">
        <f t="shared" si="1"/>
        <v>0</v>
      </c>
      <c r="R18" s="50"/>
      <c r="S18" s="48"/>
    </row>
    <row r="19" spans="1:19" ht="90" customHeight="1" x14ac:dyDescent="0.9">
      <c r="A19" s="88" t="s">
        <v>287</v>
      </c>
      <c r="B19" s="84"/>
      <c r="C19" s="84"/>
      <c r="D19" s="84"/>
      <c r="E19" s="84"/>
      <c r="F19" s="84"/>
      <c r="G19" s="85"/>
      <c r="H19" s="84"/>
      <c r="I19" s="84"/>
      <c r="J19" s="84"/>
      <c r="K19" s="84"/>
      <c r="L19" s="84"/>
      <c r="M19" s="85"/>
      <c r="N19" s="86">
        <v>325</v>
      </c>
      <c r="O19" s="86">
        <v>276</v>
      </c>
      <c r="P19" s="84">
        <f>P20+P21+P22+P23+P24+P25+P26+P27</f>
        <v>2039</v>
      </c>
      <c r="Q19" s="84">
        <f t="shared" si="1"/>
        <v>0</v>
      </c>
      <c r="R19" s="50"/>
      <c r="S19" s="48">
        <v>1111</v>
      </c>
    </row>
    <row r="20" spans="1:19" ht="90" customHeight="1" x14ac:dyDescent="0.9">
      <c r="A20" s="87" t="s">
        <v>288</v>
      </c>
      <c r="B20" s="84">
        <v>260</v>
      </c>
      <c r="C20" s="84">
        <v>50</v>
      </c>
      <c r="D20" s="84">
        <v>60</v>
      </c>
      <c r="E20" s="84"/>
      <c r="F20" s="84">
        <v>115</v>
      </c>
      <c r="G20" s="85">
        <v>30</v>
      </c>
      <c r="H20" s="84">
        <v>160</v>
      </c>
      <c r="I20" s="84">
        <v>135</v>
      </c>
      <c r="J20" s="84"/>
      <c r="K20" s="84">
        <v>30</v>
      </c>
      <c r="L20" s="84">
        <v>13</v>
      </c>
      <c r="M20" s="85"/>
      <c r="N20" s="85"/>
      <c r="O20" s="85"/>
      <c r="P20" s="84">
        <f t="shared" si="0"/>
        <v>823</v>
      </c>
      <c r="Q20" s="84">
        <f t="shared" si="1"/>
        <v>30</v>
      </c>
      <c r="R20" s="48"/>
      <c r="S20" s="48"/>
    </row>
    <row r="21" spans="1:19" ht="90" customHeight="1" x14ac:dyDescent="0.9">
      <c r="A21" s="83" t="s">
        <v>308</v>
      </c>
      <c r="B21" s="84">
        <v>30</v>
      </c>
      <c r="C21" s="84">
        <v>18</v>
      </c>
      <c r="D21" s="84">
        <v>15</v>
      </c>
      <c r="E21" s="84">
        <v>25</v>
      </c>
      <c r="F21" s="84">
        <v>40</v>
      </c>
      <c r="G21" s="85">
        <v>7</v>
      </c>
      <c r="H21" s="84">
        <v>20</v>
      </c>
      <c r="I21" s="84">
        <v>38</v>
      </c>
      <c r="J21" s="84">
        <v>25</v>
      </c>
      <c r="K21" s="84">
        <v>10</v>
      </c>
      <c r="L21" s="84">
        <v>40</v>
      </c>
      <c r="M21" s="85">
        <v>25</v>
      </c>
      <c r="N21" s="85"/>
      <c r="O21" s="85"/>
      <c r="P21" s="84">
        <f t="shared" si="0"/>
        <v>261</v>
      </c>
      <c r="Q21" s="84">
        <f t="shared" si="1"/>
        <v>32</v>
      </c>
      <c r="R21" s="48"/>
      <c r="S21" s="48"/>
    </row>
    <row r="22" spans="1:19" ht="90" customHeight="1" x14ac:dyDescent="0.9">
      <c r="A22" s="83" t="s">
        <v>272</v>
      </c>
      <c r="B22" s="84">
        <v>40</v>
      </c>
      <c r="C22" s="84">
        <v>25</v>
      </c>
      <c r="D22" s="84">
        <v>25</v>
      </c>
      <c r="E22" s="84">
        <v>40</v>
      </c>
      <c r="F22" s="84">
        <v>50</v>
      </c>
      <c r="G22" s="85">
        <v>15</v>
      </c>
      <c r="H22" s="84">
        <v>25</v>
      </c>
      <c r="I22" s="84">
        <v>120</v>
      </c>
      <c r="J22" s="84">
        <v>50</v>
      </c>
      <c r="K22" s="84">
        <v>15</v>
      </c>
      <c r="L22" s="84">
        <v>40</v>
      </c>
      <c r="M22" s="85">
        <v>15</v>
      </c>
      <c r="N22" s="85"/>
      <c r="O22" s="85"/>
      <c r="P22" s="84">
        <f t="shared" si="0"/>
        <v>430</v>
      </c>
      <c r="Q22" s="84">
        <f t="shared" si="1"/>
        <v>30</v>
      </c>
      <c r="R22" s="48"/>
      <c r="S22" s="48"/>
    </row>
    <row r="23" spans="1:19" ht="90" customHeight="1" x14ac:dyDescent="0.9">
      <c r="A23" s="87" t="s">
        <v>273</v>
      </c>
      <c r="B23" s="84"/>
      <c r="C23" s="84"/>
      <c r="D23" s="84"/>
      <c r="E23" s="84"/>
      <c r="F23" s="84">
        <v>55</v>
      </c>
      <c r="G23" s="85"/>
      <c r="H23" s="84">
        <v>45</v>
      </c>
      <c r="I23" s="84"/>
      <c r="J23" s="84"/>
      <c r="K23" s="84"/>
      <c r="L23" s="84">
        <v>100</v>
      </c>
      <c r="M23" s="85"/>
      <c r="N23" s="85"/>
      <c r="O23" s="85"/>
      <c r="P23" s="84">
        <f t="shared" si="0"/>
        <v>200</v>
      </c>
      <c r="Q23" s="84">
        <f t="shared" si="1"/>
        <v>0</v>
      </c>
      <c r="R23" s="48"/>
      <c r="S23" s="48"/>
    </row>
    <row r="24" spans="1:19" ht="90" customHeight="1" x14ac:dyDescent="0.9">
      <c r="A24" s="83" t="s">
        <v>290</v>
      </c>
      <c r="B24" s="84"/>
      <c r="C24" s="84"/>
      <c r="D24" s="84"/>
      <c r="E24" s="84"/>
      <c r="F24" s="84"/>
      <c r="G24" s="85"/>
      <c r="H24" s="84"/>
      <c r="I24" s="84"/>
      <c r="J24" s="84"/>
      <c r="K24" s="84">
        <v>15</v>
      </c>
      <c r="L24" s="84"/>
      <c r="M24" s="85"/>
      <c r="N24" s="85"/>
      <c r="O24" s="85"/>
      <c r="P24" s="84">
        <f t="shared" si="0"/>
        <v>15</v>
      </c>
      <c r="Q24" s="84">
        <f t="shared" si="1"/>
        <v>0</v>
      </c>
      <c r="R24" s="48"/>
      <c r="S24" s="48"/>
    </row>
    <row r="25" spans="1:19" ht="90" customHeight="1" x14ac:dyDescent="0.9">
      <c r="A25" s="83" t="s">
        <v>291</v>
      </c>
      <c r="B25" s="84">
        <v>7</v>
      </c>
      <c r="C25" s="84"/>
      <c r="D25" s="84"/>
      <c r="E25" s="84">
        <v>3</v>
      </c>
      <c r="F25" s="84">
        <v>6</v>
      </c>
      <c r="G25" s="85"/>
      <c r="H25" s="84"/>
      <c r="I25" s="84"/>
      <c r="J25" s="84">
        <v>3</v>
      </c>
      <c r="K25" s="84"/>
      <c r="L25" s="84">
        <v>5</v>
      </c>
      <c r="M25" s="85"/>
      <c r="N25" s="85"/>
      <c r="O25" s="85"/>
      <c r="P25" s="84">
        <f t="shared" si="0"/>
        <v>24</v>
      </c>
      <c r="Q25" s="84">
        <f t="shared" si="1"/>
        <v>0</v>
      </c>
      <c r="R25" s="48"/>
      <c r="S25" s="48"/>
    </row>
    <row r="26" spans="1:19" ht="90" customHeight="1" x14ac:dyDescent="0.9">
      <c r="A26" s="83" t="s">
        <v>310</v>
      </c>
      <c r="B26" s="84"/>
      <c r="C26" s="84"/>
      <c r="D26" s="84"/>
      <c r="E26" s="84">
        <v>30</v>
      </c>
      <c r="F26" s="84">
        <v>60</v>
      </c>
      <c r="G26" s="85"/>
      <c r="H26" s="84"/>
      <c r="I26" s="84"/>
      <c r="J26" s="84">
        <v>30</v>
      </c>
      <c r="K26" s="84"/>
      <c r="L26" s="84">
        <v>23</v>
      </c>
      <c r="M26" s="85"/>
      <c r="N26" s="85"/>
      <c r="O26" s="85"/>
      <c r="P26" s="84">
        <f t="shared" si="0"/>
        <v>143</v>
      </c>
      <c r="Q26" s="84">
        <f t="shared" si="1"/>
        <v>0</v>
      </c>
      <c r="R26" s="48"/>
      <c r="S26" s="48"/>
    </row>
    <row r="27" spans="1:19" ht="90" customHeight="1" x14ac:dyDescent="0.9">
      <c r="A27" s="83" t="s">
        <v>241</v>
      </c>
      <c r="B27" s="84">
        <v>50</v>
      </c>
      <c r="C27" s="84"/>
      <c r="D27" s="84"/>
      <c r="E27" s="84">
        <v>40</v>
      </c>
      <c r="F27" s="84"/>
      <c r="G27" s="85"/>
      <c r="H27" s="84"/>
      <c r="I27" s="84"/>
      <c r="J27" s="84">
        <v>30</v>
      </c>
      <c r="K27" s="84"/>
      <c r="L27" s="84">
        <v>23</v>
      </c>
      <c r="M27" s="85"/>
      <c r="N27" s="85"/>
      <c r="O27" s="85"/>
      <c r="P27" s="84">
        <f t="shared" si="0"/>
        <v>143</v>
      </c>
      <c r="Q27" s="84">
        <f t="shared" si="1"/>
        <v>0</v>
      </c>
      <c r="R27" s="48"/>
      <c r="S27" s="48"/>
    </row>
    <row r="28" spans="1:19" ht="90" customHeight="1" x14ac:dyDescent="0.9">
      <c r="A28" s="87" t="s">
        <v>171</v>
      </c>
      <c r="B28" s="84">
        <v>70</v>
      </c>
      <c r="C28" s="84">
        <v>260</v>
      </c>
      <c r="D28" s="84">
        <v>360</v>
      </c>
      <c r="E28" s="84">
        <v>280</v>
      </c>
      <c r="F28" s="84">
        <v>60</v>
      </c>
      <c r="G28" s="85">
        <v>80</v>
      </c>
      <c r="H28" s="84">
        <v>40</v>
      </c>
      <c r="I28" s="84">
        <v>185</v>
      </c>
      <c r="J28" s="84">
        <v>260</v>
      </c>
      <c r="K28" s="84">
        <v>60</v>
      </c>
      <c r="L28" s="84">
        <v>60</v>
      </c>
      <c r="M28" s="85">
        <v>300</v>
      </c>
      <c r="N28" s="85">
        <v>217</v>
      </c>
      <c r="O28" s="85">
        <v>184</v>
      </c>
      <c r="P28" s="84">
        <f t="shared" si="0"/>
        <v>1635</v>
      </c>
      <c r="Q28" s="84">
        <f t="shared" si="1"/>
        <v>380</v>
      </c>
      <c r="R28" s="48"/>
      <c r="S28" s="48">
        <v>205</v>
      </c>
    </row>
    <row r="29" spans="1:19" ht="90" customHeight="1" x14ac:dyDescent="0.9">
      <c r="A29" s="78" t="s">
        <v>292</v>
      </c>
      <c r="B29" s="84"/>
      <c r="C29" s="84"/>
      <c r="D29" s="84"/>
      <c r="E29" s="84"/>
      <c r="F29" s="84"/>
      <c r="G29" s="85"/>
      <c r="H29" s="84"/>
      <c r="I29" s="84"/>
      <c r="J29" s="84"/>
      <c r="K29" s="84"/>
      <c r="L29" s="84"/>
      <c r="M29" s="85"/>
      <c r="N29" s="85">
        <v>114</v>
      </c>
      <c r="O29" s="85">
        <v>97</v>
      </c>
      <c r="P29" s="84">
        <f>P30+P31+P32+P33+P34</f>
        <v>915</v>
      </c>
      <c r="Q29" s="84">
        <f t="shared" si="1"/>
        <v>0</v>
      </c>
      <c r="R29" s="48"/>
      <c r="S29" s="48"/>
    </row>
    <row r="30" spans="1:19" ht="90" customHeight="1" x14ac:dyDescent="0.9">
      <c r="A30" s="83" t="s">
        <v>270</v>
      </c>
      <c r="B30" s="84"/>
      <c r="C30" s="84">
        <v>40</v>
      </c>
      <c r="D30" s="84"/>
      <c r="E30" s="84">
        <v>25</v>
      </c>
      <c r="F30" s="84"/>
      <c r="G30" s="85"/>
      <c r="H30" s="84"/>
      <c r="I30" s="84">
        <v>10</v>
      </c>
      <c r="J30" s="84"/>
      <c r="K30" s="84">
        <v>10</v>
      </c>
      <c r="L30" s="84">
        <v>60</v>
      </c>
      <c r="M30" s="85"/>
      <c r="N30" s="85"/>
      <c r="O30" s="85"/>
      <c r="P30" s="84">
        <f t="shared" si="0"/>
        <v>145</v>
      </c>
      <c r="Q30" s="84">
        <f t="shared" si="1"/>
        <v>0</v>
      </c>
      <c r="R30" s="48"/>
      <c r="S30" s="48"/>
    </row>
    <row r="31" spans="1:19" ht="90" customHeight="1" x14ac:dyDescent="0.9">
      <c r="A31" s="83" t="s">
        <v>266</v>
      </c>
      <c r="B31" s="84"/>
      <c r="C31" s="84">
        <v>70</v>
      </c>
      <c r="D31" s="84">
        <v>80</v>
      </c>
      <c r="E31" s="84"/>
      <c r="F31" s="84"/>
      <c r="G31" s="85"/>
      <c r="H31" s="84"/>
      <c r="I31" s="84">
        <v>80</v>
      </c>
      <c r="J31" s="84"/>
      <c r="K31" s="84"/>
      <c r="L31" s="84"/>
      <c r="M31" s="85">
        <v>90</v>
      </c>
      <c r="N31" s="85"/>
      <c r="O31" s="85"/>
      <c r="P31" s="84">
        <f t="shared" si="0"/>
        <v>230</v>
      </c>
      <c r="Q31" s="84">
        <f t="shared" si="1"/>
        <v>90</v>
      </c>
      <c r="R31" s="48"/>
      <c r="S31" s="48"/>
    </row>
    <row r="32" spans="1:19" ht="90" customHeight="1" x14ac:dyDescent="0.9">
      <c r="A32" s="83" t="s">
        <v>267</v>
      </c>
      <c r="B32" s="84"/>
      <c r="C32" s="84"/>
      <c r="D32" s="84"/>
      <c r="E32" s="84">
        <v>90</v>
      </c>
      <c r="F32" s="84"/>
      <c r="G32" s="85"/>
      <c r="H32" s="84"/>
      <c r="I32" s="84"/>
      <c r="J32" s="84">
        <v>90</v>
      </c>
      <c r="K32" s="84"/>
      <c r="L32" s="84"/>
      <c r="M32" s="85"/>
      <c r="N32" s="85"/>
      <c r="O32" s="85"/>
      <c r="P32" s="84">
        <f t="shared" si="0"/>
        <v>180</v>
      </c>
      <c r="Q32" s="84">
        <f t="shared" si="1"/>
        <v>0</v>
      </c>
      <c r="R32" s="49"/>
      <c r="S32" s="49"/>
    </row>
    <row r="33" spans="1:19" ht="90" customHeight="1" x14ac:dyDescent="0.9">
      <c r="A33" s="87" t="s">
        <v>268</v>
      </c>
      <c r="B33" s="84"/>
      <c r="C33" s="84"/>
      <c r="D33" s="84"/>
      <c r="E33" s="84"/>
      <c r="F33" s="84">
        <v>90</v>
      </c>
      <c r="G33" s="85"/>
      <c r="H33" s="84"/>
      <c r="I33" s="84"/>
      <c r="J33" s="84"/>
      <c r="K33" s="84">
        <v>90</v>
      </c>
      <c r="L33" s="84"/>
      <c r="M33" s="85"/>
      <c r="N33" s="85"/>
      <c r="O33" s="85"/>
      <c r="P33" s="84">
        <f t="shared" si="0"/>
        <v>180</v>
      </c>
      <c r="Q33" s="84">
        <f t="shared" si="1"/>
        <v>0</v>
      </c>
      <c r="R33" s="48"/>
      <c r="S33" s="48"/>
    </row>
    <row r="34" spans="1:19" ht="90" customHeight="1" x14ac:dyDescent="0.9">
      <c r="A34" s="83" t="s">
        <v>269</v>
      </c>
      <c r="B34" s="84"/>
      <c r="C34" s="84"/>
      <c r="D34" s="84"/>
      <c r="E34" s="84"/>
      <c r="F34" s="84"/>
      <c r="G34" s="85">
        <v>90</v>
      </c>
      <c r="H34" s="84">
        <v>90</v>
      </c>
      <c r="I34" s="84"/>
      <c r="J34" s="84"/>
      <c r="K34" s="84"/>
      <c r="L34" s="84">
        <v>90</v>
      </c>
      <c r="M34" s="85"/>
      <c r="N34" s="85"/>
      <c r="O34" s="85"/>
      <c r="P34" s="84">
        <f t="shared" si="0"/>
        <v>180</v>
      </c>
      <c r="Q34" s="84">
        <f t="shared" si="1"/>
        <v>90</v>
      </c>
      <c r="R34" s="48"/>
      <c r="S34" s="48"/>
    </row>
    <row r="35" spans="1:19" ht="90" customHeight="1" x14ac:dyDescent="0.9">
      <c r="A35" s="83" t="s">
        <v>380</v>
      </c>
      <c r="B35" s="84">
        <v>15</v>
      </c>
      <c r="C35" s="84"/>
      <c r="D35" s="84"/>
      <c r="E35" s="84"/>
      <c r="F35" s="84"/>
      <c r="G35" s="85"/>
      <c r="H35" s="84">
        <v>15</v>
      </c>
      <c r="I35" s="84"/>
      <c r="J35" s="84"/>
      <c r="K35" s="84"/>
      <c r="L35" s="84"/>
      <c r="M35" s="85"/>
      <c r="N35" s="85"/>
      <c r="O35" s="85"/>
      <c r="P35" s="84">
        <f t="shared" ref="P35" si="2">B35+C35+D35+E35+F35+H35+I35+J35+K35+L35</f>
        <v>30</v>
      </c>
      <c r="Q35" s="84">
        <f t="shared" ref="Q35" si="3">G35+M35</f>
        <v>0</v>
      </c>
      <c r="R35" s="48"/>
      <c r="S35" s="48"/>
    </row>
    <row r="36" spans="1:19" ht="90" customHeight="1" x14ac:dyDescent="0.9">
      <c r="A36" s="83" t="s">
        <v>104</v>
      </c>
      <c r="B36" s="84">
        <v>125</v>
      </c>
      <c r="C36" s="84">
        <v>125</v>
      </c>
      <c r="D36" s="84">
        <v>125</v>
      </c>
      <c r="E36" s="84">
        <v>125</v>
      </c>
      <c r="F36" s="84">
        <v>125</v>
      </c>
      <c r="G36" s="85">
        <v>125</v>
      </c>
      <c r="H36" s="84">
        <v>125</v>
      </c>
      <c r="I36" s="84">
        <v>125</v>
      </c>
      <c r="J36" s="84">
        <v>125</v>
      </c>
      <c r="K36" s="84">
        <v>125</v>
      </c>
      <c r="L36" s="84">
        <v>125</v>
      </c>
      <c r="M36" s="84">
        <v>125</v>
      </c>
      <c r="N36" s="85">
        <v>100</v>
      </c>
      <c r="O36" s="85">
        <v>85</v>
      </c>
      <c r="P36" s="84">
        <f t="shared" si="0"/>
        <v>1250</v>
      </c>
      <c r="Q36" s="84">
        <f t="shared" si="1"/>
        <v>250</v>
      </c>
      <c r="R36" s="48"/>
      <c r="S36" s="48">
        <v>310</v>
      </c>
    </row>
    <row r="37" spans="1:19" ht="90" customHeight="1" x14ac:dyDescent="0.9">
      <c r="A37" s="78" t="s">
        <v>293</v>
      </c>
      <c r="B37" s="84"/>
      <c r="C37" s="84"/>
      <c r="D37" s="84"/>
      <c r="E37" s="84"/>
      <c r="F37" s="84"/>
      <c r="G37" s="85"/>
      <c r="H37" s="84"/>
      <c r="I37" s="84"/>
      <c r="J37" s="84"/>
      <c r="K37" s="84"/>
      <c r="L37" s="84"/>
      <c r="M37" s="85"/>
      <c r="N37" s="85">
        <v>11</v>
      </c>
      <c r="O37" s="85">
        <v>9</v>
      </c>
      <c r="P37" s="84">
        <f>P38+P39+P40+P41</f>
        <v>105</v>
      </c>
      <c r="Q37" s="84">
        <f t="shared" si="1"/>
        <v>0</v>
      </c>
      <c r="R37" s="48">
        <v>40</v>
      </c>
      <c r="S37" s="48"/>
    </row>
    <row r="38" spans="1:19" ht="90" customHeight="1" x14ac:dyDescent="0.9">
      <c r="A38" s="83" t="s">
        <v>413</v>
      </c>
      <c r="B38" s="84">
        <v>9</v>
      </c>
      <c r="C38" s="84">
        <v>9</v>
      </c>
      <c r="D38" s="84">
        <v>9</v>
      </c>
      <c r="E38" s="84">
        <v>9</v>
      </c>
      <c r="F38" s="84">
        <v>9</v>
      </c>
      <c r="G38" s="85">
        <v>9</v>
      </c>
      <c r="H38" s="84">
        <v>9</v>
      </c>
      <c r="I38" s="84">
        <v>9</v>
      </c>
      <c r="J38" s="84">
        <v>9</v>
      </c>
      <c r="K38" s="84">
        <v>9</v>
      </c>
      <c r="L38" s="84">
        <v>9</v>
      </c>
      <c r="M38" s="84">
        <v>9</v>
      </c>
      <c r="N38" s="85"/>
      <c r="O38" s="85"/>
      <c r="P38" s="84">
        <f t="shared" ref="P38" si="4">B38+C38+D38+E38+F38+H38+I38+J38+K38+L38</f>
        <v>90</v>
      </c>
      <c r="Q38" s="84">
        <f t="shared" ref="Q38" si="5">G38+M38</f>
        <v>18</v>
      </c>
      <c r="R38" s="48"/>
      <c r="S38" s="48"/>
    </row>
    <row r="39" spans="1:19" ht="90" customHeight="1" x14ac:dyDescent="0.9">
      <c r="A39" s="83" t="s">
        <v>264</v>
      </c>
      <c r="B39" s="84"/>
      <c r="C39" s="84"/>
      <c r="D39" s="84"/>
      <c r="E39" s="84"/>
      <c r="F39" s="84"/>
      <c r="G39" s="85"/>
      <c r="H39" s="84"/>
      <c r="I39" s="84">
        <v>5</v>
      </c>
      <c r="J39" s="84"/>
      <c r="K39" s="84"/>
      <c r="L39" s="84"/>
      <c r="M39" s="85"/>
      <c r="N39" s="85"/>
      <c r="O39" s="85"/>
      <c r="P39" s="84">
        <f t="shared" si="0"/>
        <v>5</v>
      </c>
      <c r="Q39" s="84">
        <f t="shared" si="1"/>
        <v>0</v>
      </c>
      <c r="R39" s="48"/>
      <c r="S39" s="51"/>
    </row>
    <row r="40" spans="1:19" ht="90" customHeight="1" x14ac:dyDescent="0.9">
      <c r="A40" s="83" t="s">
        <v>265</v>
      </c>
      <c r="B40" s="84"/>
      <c r="C40" s="84"/>
      <c r="D40" s="84"/>
      <c r="E40" s="84"/>
      <c r="F40" s="84"/>
      <c r="G40" s="85"/>
      <c r="H40" s="84">
        <v>5</v>
      </c>
      <c r="I40" s="84"/>
      <c r="J40" s="84"/>
      <c r="K40" s="84"/>
      <c r="L40" s="84"/>
      <c r="M40" s="85"/>
      <c r="N40" s="85"/>
      <c r="O40" s="85"/>
      <c r="P40" s="84">
        <f t="shared" si="0"/>
        <v>5</v>
      </c>
      <c r="Q40" s="84">
        <f t="shared" si="1"/>
        <v>0</v>
      </c>
      <c r="R40" s="48"/>
      <c r="S40" s="48"/>
    </row>
    <row r="41" spans="1:19" ht="90" customHeight="1" x14ac:dyDescent="0.9">
      <c r="A41" s="83" t="s">
        <v>271</v>
      </c>
      <c r="B41" s="84"/>
      <c r="C41" s="84"/>
      <c r="D41" s="84"/>
      <c r="E41" s="84"/>
      <c r="F41" s="84"/>
      <c r="G41" s="85"/>
      <c r="H41" s="84"/>
      <c r="I41" s="84">
        <v>5</v>
      </c>
      <c r="J41" s="84"/>
      <c r="K41" s="84"/>
      <c r="L41" s="84"/>
      <c r="M41" s="85"/>
      <c r="N41" s="85"/>
      <c r="O41" s="85"/>
      <c r="P41" s="84">
        <f t="shared" si="0"/>
        <v>5</v>
      </c>
      <c r="Q41" s="84">
        <f t="shared" si="1"/>
        <v>0</v>
      </c>
      <c r="R41" s="48"/>
      <c r="S41" s="48"/>
    </row>
    <row r="42" spans="1:19" ht="90" customHeight="1" x14ac:dyDescent="0.9">
      <c r="A42" s="87" t="s">
        <v>274</v>
      </c>
      <c r="B42" s="89"/>
      <c r="C42" s="90">
        <v>1E-3</v>
      </c>
      <c r="D42" s="90">
        <v>1E-3</v>
      </c>
      <c r="E42" s="89"/>
      <c r="F42" s="89"/>
      <c r="G42" s="91"/>
      <c r="H42" s="89"/>
      <c r="I42" s="90">
        <v>1E-3</v>
      </c>
      <c r="J42" s="90"/>
      <c r="K42" s="90">
        <v>1E-3</v>
      </c>
      <c r="L42" s="89"/>
      <c r="M42" s="91"/>
      <c r="N42" s="92">
        <v>0.6</v>
      </c>
      <c r="O42" s="92">
        <v>0.5</v>
      </c>
      <c r="P42" s="89">
        <f>B42+C42+D42+E42+F42+G42+H42+I42+J42+K42+L42+M42</f>
        <v>4.0000000000000001E-3</v>
      </c>
      <c r="Q42" s="89">
        <f t="shared" si="1"/>
        <v>0</v>
      </c>
      <c r="R42" s="52"/>
      <c r="S42" s="48"/>
    </row>
    <row r="43" spans="1:19" ht="90" customHeight="1" x14ac:dyDescent="0.9">
      <c r="A43" s="83" t="s">
        <v>277</v>
      </c>
      <c r="B43" s="89"/>
      <c r="C43" s="90">
        <v>1E-3</v>
      </c>
      <c r="D43" s="90">
        <v>1E-3</v>
      </c>
      <c r="E43" s="90">
        <v>1E-3</v>
      </c>
      <c r="F43" s="90">
        <v>1E-3</v>
      </c>
      <c r="G43" s="90">
        <v>1E-3</v>
      </c>
      <c r="H43" s="89"/>
      <c r="I43" s="89"/>
      <c r="J43" s="90">
        <v>1E-3</v>
      </c>
      <c r="K43" s="90">
        <v>1E-3</v>
      </c>
      <c r="L43" s="90">
        <v>1E-3</v>
      </c>
      <c r="M43" s="90">
        <v>1E-3</v>
      </c>
      <c r="N43" s="92">
        <v>1.2</v>
      </c>
      <c r="O43" s="92">
        <v>1</v>
      </c>
      <c r="P43" s="89">
        <f t="shared" si="0"/>
        <v>7.0000000000000001E-3</v>
      </c>
      <c r="Q43" s="89">
        <f t="shared" si="1"/>
        <v>2E-3</v>
      </c>
      <c r="R43" s="48"/>
      <c r="S43" s="48">
        <v>4</v>
      </c>
    </row>
    <row r="44" spans="1:19" ht="90" customHeight="1" x14ac:dyDescent="0.9">
      <c r="A44" s="87" t="s">
        <v>294</v>
      </c>
      <c r="B44" s="90">
        <v>1E-3</v>
      </c>
      <c r="C44" s="90"/>
      <c r="D44" s="90"/>
      <c r="E44" s="90">
        <v>1.1999999999999999E-3</v>
      </c>
      <c r="F44" s="90">
        <v>1.1999999999999999E-3</v>
      </c>
      <c r="G44" s="93">
        <v>1.1999999999999999E-3</v>
      </c>
      <c r="H44" s="90">
        <v>1.1999999999999999E-3</v>
      </c>
      <c r="I44" s="90">
        <v>1.1999999999999999E-3</v>
      </c>
      <c r="J44" s="90">
        <v>1.1999999999999999E-3</v>
      </c>
      <c r="K44" s="90"/>
      <c r="L44" s="90">
        <v>1.1999999999999999E-3</v>
      </c>
      <c r="M44" s="93">
        <v>1.1999999999999999E-3</v>
      </c>
      <c r="N44" s="92">
        <v>0.6</v>
      </c>
      <c r="O44" s="92">
        <v>0.5</v>
      </c>
      <c r="P44" s="89">
        <v>5.0000000000000001E-3</v>
      </c>
      <c r="Q44" s="89">
        <f t="shared" si="1"/>
        <v>2.3999999999999998E-3</v>
      </c>
      <c r="R44" s="49"/>
      <c r="S44" s="49">
        <v>1</v>
      </c>
    </row>
    <row r="45" spans="1:19" ht="90" customHeight="1" x14ac:dyDescent="0.9">
      <c r="A45" s="94" t="s">
        <v>295</v>
      </c>
      <c r="B45" s="84"/>
      <c r="C45" s="84"/>
      <c r="D45" s="84"/>
      <c r="E45" s="84"/>
      <c r="F45" s="84"/>
      <c r="G45" s="85"/>
      <c r="H45" s="84"/>
      <c r="I45" s="84"/>
      <c r="J45" s="84"/>
      <c r="K45" s="84"/>
      <c r="L45" s="84"/>
      <c r="M45" s="85"/>
      <c r="N45" s="85">
        <v>20</v>
      </c>
      <c r="O45" s="85">
        <v>17</v>
      </c>
      <c r="P45" s="90">
        <f>P46+P47</f>
        <v>0.15</v>
      </c>
      <c r="Q45" s="84">
        <f t="shared" si="1"/>
        <v>0</v>
      </c>
      <c r="R45" s="48"/>
      <c r="S45" s="48">
        <v>4</v>
      </c>
    </row>
    <row r="46" spans="1:19" ht="90" customHeight="1" x14ac:dyDescent="0.9">
      <c r="A46" s="87" t="s">
        <v>262</v>
      </c>
      <c r="B46" s="90">
        <v>1.4999999999999999E-2</v>
      </c>
      <c r="C46" s="90"/>
      <c r="D46" s="90">
        <v>1.4999999999999999E-2</v>
      </c>
      <c r="E46" s="90"/>
      <c r="F46" s="90">
        <v>1.4999999999999999E-2</v>
      </c>
      <c r="G46" s="93">
        <v>1.4999999999999999E-2</v>
      </c>
      <c r="H46" s="90"/>
      <c r="I46" s="90">
        <v>1.4999999999999999E-2</v>
      </c>
      <c r="J46" s="90"/>
      <c r="K46" s="90">
        <v>1.4999999999999999E-2</v>
      </c>
      <c r="L46" s="90"/>
      <c r="M46" s="93"/>
      <c r="N46" s="85"/>
      <c r="O46" s="85"/>
      <c r="P46" s="90">
        <f t="shared" si="0"/>
        <v>7.4999999999999997E-2</v>
      </c>
      <c r="Q46" s="90">
        <f t="shared" si="1"/>
        <v>1.4999999999999999E-2</v>
      </c>
      <c r="R46" s="48"/>
      <c r="S46" s="48"/>
    </row>
    <row r="47" spans="1:19" ht="90" customHeight="1" x14ac:dyDescent="0.9">
      <c r="A47" s="87" t="s">
        <v>263</v>
      </c>
      <c r="B47" s="90"/>
      <c r="C47" s="90">
        <v>1.4999999999999999E-2</v>
      </c>
      <c r="D47" s="90"/>
      <c r="E47" s="90">
        <v>1.4999999999999999E-2</v>
      </c>
      <c r="F47" s="90"/>
      <c r="G47" s="93"/>
      <c r="H47" s="90">
        <v>1.4999999999999999E-2</v>
      </c>
      <c r="I47" s="90"/>
      <c r="J47" s="90">
        <v>1.4999999999999999E-2</v>
      </c>
      <c r="K47" s="90"/>
      <c r="L47" s="90">
        <v>1.4999999999999999E-2</v>
      </c>
      <c r="M47" s="93">
        <v>1.4999999999999999E-2</v>
      </c>
      <c r="N47" s="85"/>
      <c r="O47" s="85"/>
      <c r="P47" s="90">
        <f t="shared" si="0"/>
        <v>7.4999999999999997E-2</v>
      </c>
      <c r="Q47" s="90">
        <f t="shared" si="1"/>
        <v>1.4999999999999999E-2</v>
      </c>
      <c r="R47" s="48"/>
      <c r="S47" s="48"/>
    </row>
    <row r="48" spans="1:19" ht="90" customHeight="1" x14ac:dyDescent="0.9">
      <c r="A48" s="83" t="s">
        <v>296</v>
      </c>
      <c r="B48" s="84">
        <v>38</v>
      </c>
      <c r="C48" s="84">
        <v>41</v>
      </c>
      <c r="D48" s="84">
        <v>45</v>
      </c>
      <c r="E48" s="84">
        <v>38</v>
      </c>
      <c r="F48" s="84">
        <v>37</v>
      </c>
      <c r="G48" s="85">
        <v>39</v>
      </c>
      <c r="H48" s="84">
        <v>36</v>
      </c>
      <c r="I48" s="84">
        <v>36</v>
      </c>
      <c r="J48" s="84">
        <v>40</v>
      </c>
      <c r="K48" s="84">
        <v>45</v>
      </c>
      <c r="L48" s="84">
        <v>44</v>
      </c>
      <c r="M48" s="85">
        <v>43</v>
      </c>
      <c r="N48" s="85">
        <v>47</v>
      </c>
      <c r="O48" s="85">
        <v>40</v>
      </c>
      <c r="P48" s="84">
        <f t="shared" si="0"/>
        <v>400</v>
      </c>
      <c r="Q48" s="84">
        <f t="shared" si="1"/>
        <v>82</v>
      </c>
      <c r="R48" s="48"/>
      <c r="S48" s="48"/>
    </row>
    <row r="49" spans="1:19" ht="90" customHeight="1" x14ac:dyDescent="0.9">
      <c r="A49" s="83" t="s">
        <v>206</v>
      </c>
      <c r="B49" s="84"/>
      <c r="C49" s="84"/>
      <c r="D49" s="84">
        <v>120</v>
      </c>
      <c r="E49" s="84"/>
      <c r="F49" s="84"/>
      <c r="G49" s="85"/>
      <c r="H49" s="84"/>
      <c r="I49" s="84"/>
      <c r="J49" s="84">
        <v>80</v>
      </c>
      <c r="K49" s="84">
        <v>120</v>
      </c>
      <c r="L49" s="84"/>
      <c r="M49" s="85"/>
      <c r="N49" s="85">
        <v>39</v>
      </c>
      <c r="O49" s="85">
        <v>33</v>
      </c>
      <c r="P49" s="84">
        <f t="shared" si="0"/>
        <v>320</v>
      </c>
      <c r="Q49" s="84">
        <f t="shared" si="1"/>
        <v>0</v>
      </c>
      <c r="R49" s="49"/>
      <c r="S49" s="48"/>
    </row>
    <row r="50" spans="1:19" ht="90" customHeight="1" x14ac:dyDescent="0.9">
      <c r="A50" s="83" t="s">
        <v>410</v>
      </c>
      <c r="B50" s="84">
        <v>30</v>
      </c>
      <c r="C50" s="84"/>
      <c r="D50" s="84"/>
      <c r="E50" s="84"/>
      <c r="F50" s="84"/>
      <c r="G50" s="85"/>
      <c r="H50" s="84"/>
      <c r="I50" s="84"/>
      <c r="J50" s="84"/>
      <c r="K50" s="84"/>
      <c r="L50" s="84"/>
      <c r="M50" s="85"/>
      <c r="N50" s="85"/>
      <c r="O50" s="85"/>
      <c r="P50" s="84">
        <f t="shared" si="0"/>
        <v>30</v>
      </c>
      <c r="Q50" s="84">
        <f t="shared" si="1"/>
        <v>0</v>
      </c>
      <c r="R50" s="49"/>
      <c r="S50" s="48"/>
    </row>
    <row r="51" spans="1:19" ht="90" customHeight="1" x14ac:dyDescent="0.9">
      <c r="A51" s="87" t="s">
        <v>250</v>
      </c>
      <c r="B51" s="84">
        <v>7</v>
      </c>
      <c r="C51" s="84">
        <v>6</v>
      </c>
      <c r="D51" s="84">
        <v>9</v>
      </c>
      <c r="E51" s="84">
        <v>8</v>
      </c>
      <c r="F51" s="84">
        <v>9</v>
      </c>
      <c r="G51" s="85">
        <v>5</v>
      </c>
      <c r="H51" s="84">
        <v>10</v>
      </c>
      <c r="I51" s="84">
        <v>8</v>
      </c>
      <c r="J51" s="84">
        <v>11</v>
      </c>
      <c r="K51" s="84">
        <v>9</v>
      </c>
      <c r="L51" s="84">
        <v>9</v>
      </c>
      <c r="M51" s="85">
        <v>4</v>
      </c>
      <c r="N51" s="85">
        <v>11</v>
      </c>
      <c r="O51" s="85">
        <v>9</v>
      </c>
      <c r="P51" s="84">
        <f t="shared" si="0"/>
        <v>86</v>
      </c>
      <c r="Q51" s="84">
        <f t="shared" si="1"/>
        <v>9</v>
      </c>
      <c r="R51" s="48"/>
      <c r="S51" s="48"/>
    </row>
    <row r="52" spans="1:19" ht="90" customHeight="1" x14ac:dyDescent="0.9">
      <c r="A52" s="83" t="s">
        <v>253</v>
      </c>
      <c r="B52" s="84">
        <v>4</v>
      </c>
      <c r="C52" s="84">
        <v>40</v>
      </c>
      <c r="D52" s="84">
        <v>15</v>
      </c>
      <c r="E52" s="84">
        <v>8</v>
      </c>
      <c r="F52" s="84">
        <v>45</v>
      </c>
      <c r="G52" s="85">
        <v>45</v>
      </c>
      <c r="H52" s="84">
        <v>8</v>
      </c>
      <c r="I52" s="84"/>
      <c r="J52" s="84">
        <v>8</v>
      </c>
      <c r="K52" s="84">
        <v>48</v>
      </c>
      <c r="L52" s="84">
        <v>4</v>
      </c>
      <c r="M52" s="85">
        <v>4</v>
      </c>
      <c r="N52" s="85" t="s">
        <v>411</v>
      </c>
      <c r="O52" s="85">
        <v>20</v>
      </c>
      <c r="P52" s="84">
        <f t="shared" si="0"/>
        <v>180</v>
      </c>
      <c r="Q52" s="84">
        <f t="shared" si="1"/>
        <v>49</v>
      </c>
      <c r="R52" s="48"/>
      <c r="S52" s="48" t="s">
        <v>314</v>
      </c>
    </row>
    <row r="53" spans="1:19" ht="90" customHeight="1" x14ac:dyDescent="0.9">
      <c r="A53" s="83" t="s">
        <v>275</v>
      </c>
      <c r="B53" s="89"/>
      <c r="C53" s="89"/>
      <c r="D53" s="89">
        <v>2.9999999999999997E-4</v>
      </c>
      <c r="E53" s="89"/>
      <c r="F53" s="89">
        <v>2.9999999999999997E-4</v>
      </c>
      <c r="G53" s="91"/>
      <c r="H53" s="89">
        <v>2.9999999999999997E-4</v>
      </c>
      <c r="I53" s="89"/>
      <c r="J53" s="89">
        <v>2.9999999999999997E-4</v>
      </c>
      <c r="K53" s="89"/>
      <c r="L53" s="89">
        <v>2.9999999999999997E-4</v>
      </c>
      <c r="M53" s="91"/>
      <c r="N53" s="92">
        <v>0.5</v>
      </c>
      <c r="O53" s="92">
        <v>0.4</v>
      </c>
      <c r="P53" s="89">
        <f t="shared" si="0"/>
        <v>1.4999999999999998E-3</v>
      </c>
      <c r="Q53" s="89">
        <f t="shared" si="1"/>
        <v>0</v>
      </c>
      <c r="R53" s="48"/>
      <c r="S53" s="48"/>
    </row>
    <row r="54" spans="1:19" ht="90" customHeight="1" x14ac:dyDescent="0.9">
      <c r="A54" s="95" t="s">
        <v>297</v>
      </c>
      <c r="B54" s="84"/>
      <c r="C54" s="84"/>
      <c r="D54" s="84"/>
      <c r="E54" s="84"/>
      <c r="F54" s="84"/>
      <c r="G54" s="85"/>
      <c r="H54" s="84"/>
      <c r="I54" s="84"/>
      <c r="J54" s="84"/>
      <c r="K54" s="84"/>
      <c r="L54" s="84"/>
      <c r="M54" s="85"/>
      <c r="N54" s="85"/>
      <c r="O54" s="85"/>
      <c r="P54" s="84">
        <f t="shared" si="0"/>
        <v>0</v>
      </c>
      <c r="Q54" s="84">
        <f t="shared" si="1"/>
        <v>0</v>
      </c>
      <c r="R54" s="48"/>
      <c r="S54" s="48"/>
    </row>
    <row r="55" spans="1:19" ht="90" customHeight="1" x14ac:dyDescent="0.9">
      <c r="A55" s="87" t="s">
        <v>251</v>
      </c>
      <c r="B55" s="84">
        <v>150</v>
      </c>
      <c r="C55" s="84">
        <v>340</v>
      </c>
      <c r="D55" s="84">
        <v>405</v>
      </c>
      <c r="E55" s="84">
        <v>330</v>
      </c>
      <c r="F55" s="84">
        <v>290</v>
      </c>
      <c r="G55" s="85">
        <v>415</v>
      </c>
      <c r="H55" s="84">
        <v>140</v>
      </c>
      <c r="I55" s="84">
        <v>200</v>
      </c>
      <c r="J55" s="84">
        <v>370</v>
      </c>
      <c r="K55" s="84">
        <v>315</v>
      </c>
      <c r="L55" s="84">
        <v>350</v>
      </c>
      <c r="M55" s="85">
        <v>440</v>
      </c>
      <c r="N55" s="85">
        <v>450</v>
      </c>
      <c r="O55" s="85">
        <v>382</v>
      </c>
      <c r="P55" s="84">
        <f t="shared" si="0"/>
        <v>2890</v>
      </c>
      <c r="Q55" s="84">
        <f t="shared" si="1"/>
        <v>855</v>
      </c>
      <c r="R55" s="48"/>
      <c r="S55" s="48">
        <v>1645</v>
      </c>
    </row>
    <row r="56" spans="1:19" ht="90" customHeight="1" x14ac:dyDescent="0.9">
      <c r="A56" s="83" t="s">
        <v>249</v>
      </c>
      <c r="B56" s="84">
        <v>21</v>
      </c>
      <c r="C56" s="84">
        <v>16</v>
      </c>
      <c r="D56" s="84">
        <v>20</v>
      </c>
      <c r="E56" s="84">
        <v>19</v>
      </c>
      <c r="F56" s="84">
        <v>18</v>
      </c>
      <c r="G56" s="85">
        <v>19</v>
      </c>
      <c r="H56" s="84">
        <v>18</v>
      </c>
      <c r="I56" s="84">
        <v>19</v>
      </c>
      <c r="J56" s="84">
        <v>16</v>
      </c>
      <c r="K56" s="84">
        <v>18</v>
      </c>
      <c r="L56" s="84">
        <v>15</v>
      </c>
      <c r="M56" s="85">
        <v>19</v>
      </c>
      <c r="N56" s="85">
        <v>21</v>
      </c>
      <c r="O56" s="85">
        <v>18</v>
      </c>
      <c r="P56" s="84">
        <f t="shared" si="0"/>
        <v>180</v>
      </c>
      <c r="Q56" s="84">
        <f t="shared" si="1"/>
        <v>38</v>
      </c>
      <c r="R56" s="49"/>
      <c r="S56" s="49"/>
    </row>
    <row r="57" spans="1:19" ht="90" customHeight="1" x14ac:dyDescent="0.9">
      <c r="A57" s="87" t="s">
        <v>184</v>
      </c>
      <c r="B57" s="84">
        <v>7</v>
      </c>
      <c r="C57" s="84">
        <v>7</v>
      </c>
      <c r="D57" s="84">
        <v>6</v>
      </c>
      <c r="E57" s="84">
        <v>10</v>
      </c>
      <c r="F57" s="84">
        <v>10</v>
      </c>
      <c r="G57" s="85"/>
      <c r="H57" s="84">
        <v>5</v>
      </c>
      <c r="I57" s="84">
        <v>10</v>
      </c>
      <c r="J57" s="84">
        <v>15</v>
      </c>
      <c r="K57" s="84">
        <v>10</v>
      </c>
      <c r="L57" s="84">
        <v>10</v>
      </c>
      <c r="M57" s="85"/>
      <c r="N57" s="85">
        <v>11</v>
      </c>
      <c r="O57" s="85">
        <v>9</v>
      </c>
      <c r="P57" s="84">
        <f t="shared" si="0"/>
        <v>90</v>
      </c>
      <c r="Q57" s="84">
        <f t="shared" si="1"/>
        <v>0</v>
      </c>
      <c r="R57" s="48"/>
      <c r="S57" s="48">
        <v>12</v>
      </c>
    </row>
    <row r="58" spans="1:19" ht="90" customHeight="1" x14ac:dyDescent="0.9">
      <c r="A58" s="87" t="s">
        <v>60</v>
      </c>
      <c r="B58" s="84">
        <v>100</v>
      </c>
      <c r="C58" s="84"/>
      <c r="D58" s="84"/>
      <c r="E58" s="84"/>
      <c r="F58" s="84"/>
      <c r="G58" s="85"/>
      <c r="H58" s="84"/>
      <c r="I58" s="84"/>
      <c r="J58" s="84"/>
      <c r="K58" s="84">
        <v>100</v>
      </c>
      <c r="L58" s="84"/>
      <c r="M58" s="85"/>
      <c r="N58" s="85">
        <v>40</v>
      </c>
      <c r="O58" s="85">
        <v>34</v>
      </c>
      <c r="P58" s="84">
        <f t="shared" si="0"/>
        <v>200</v>
      </c>
      <c r="Q58" s="84">
        <f t="shared" si="1"/>
        <v>0</v>
      </c>
      <c r="R58" s="48"/>
      <c r="S58" s="48"/>
    </row>
    <row r="59" spans="1:19" ht="90" customHeight="1" x14ac:dyDescent="0.9">
      <c r="A59" s="87" t="s">
        <v>276</v>
      </c>
      <c r="B59" s="84"/>
      <c r="C59" s="84">
        <v>100</v>
      </c>
      <c r="D59" s="84"/>
      <c r="E59" s="84"/>
      <c r="F59" s="84"/>
      <c r="G59" s="85"/>
      <c r="H59" s="84"/>
      <c r="I59" s="84"/>
      <c r="J59" s="84"/>
      <c r="K59" s="84"/>
      <c r="L59" s="84"/>
      <c r="M59" s="85"/>
      <c r="N59" s="85"/>
      <c r="O59" s="85"/>
      <c r="P59" s="84">
        <f t="shared" si="0"/>
        <v>100</v>
      </c>
      <c r="Q59" s="84">
        <f t="shared" si="1"/>
        <v>0</v>
      </c>
      <c r="R59" s="48">
        <v>20</v>
      </c>
      <c r="S59" s="48"/>
    </row>
    <row r="60" spans="1:19" ht="90" customHeight="1" x14ac:dyDescent="0.9">
      <c r="A60" s="83" t="s">
        <v>252</v>
      </c>
      <c r="B60" s="84"/>
      <c r="C60" s="84">
        <v>8</v>
      </c>
      <c r="D60" s="84">
        <v>8</v>
      </c>
      <c r="E60" s="84">
        <v>8</v>
      </c>
      <c r="F60" s="84"/>
      <c r="G60" s="85"/>
      <c r="H60" s="84"/>
      <c r="I60" s="84">
        <v>8</v>
      </c>
      <c r="J60" s="84">
        <v>9</v>
      </c>
      <c r="K60" s="84">
        <v>9</v>
      </c>
      <c r="L60" s="84"/>
      <c r="M60" s="85"/>
      <c r="N60" s="85">
        <v>6.4</v>
      </c>
      <c r="O60" s="85">
        <v>5</v>
      </c>
      <c r="P60" s="84">
        <f t="shared" si="0"/>
        <v>50</v>
      </c>
      <c r="Q60" s="84">
        <f t="shared" si="1"/>
        <v>0</v>
      </c>
      <c r="R60" s="48"/>
      <c r="S60" s="48"/>
    </row>
    <row r="61" spans="1:19" ht="90" customHeight="1" x14ac:dyDescent="0.9">
      <c r="A61" s="83" t="s">
        <v>298</v>
      </c>
      <c r="B61" s="84"/>
      <c r="C61" s="84">
        <v>40</v>
      </c>
      <c r="D61" s="84"/>
      <c r="E61" s="84">
        <v>40</v>
      </c>
      <c r="F61" s="84">
        <v>40</v>
      </c>
      <c r="G61" s="85">
        <v>40</v>
      </c>
      <c r="H61" s="84">
        <v>40</v>
      </c>
      <c r="I61" s="84">
        <v>40</v>
      </c>
      <c r="J61" s="84"/>
      <c r="K61" s="84">
        <v>40</v>
      </c>
      <c r="L61" s="84">
        <v>40</v>
      </c>
      <c r="M61" s="85">
        <v>40</v>
      </c>
      <c r="N61" s="85">
        <v>75</v>
      </c>
      <c r="O61" s="85">
        <v>64</v>
      </c>
      <c r="P61" s="84">
        <f t="shared" si="0"/>
        <v>280</v>
      </c>
      <c r="Q61" s="84">
        <f t="shared" si="1"/>
        <v>80</v>
      </c>
      <c r="R61" s="48"/>
      <c r="S61" s="48"/>
    </row>
    <row r="62" spans="1:19" ht="90" customHeight="1" x14ac:dyDescent="0.9">
      <c r="A62" s="87" t="s">
        <v>299</v>
      </c>
      <c r="B62" s="84">
        <v>62</v>
      </c>
      <c r="C62" s="84">
        <v>70</v>
      </c>
      <c r="D62" s="84">
        <v>62</v>
      </c>
      <c r="E62" s="84">
        <v>77</v>
      </c>
      <c r="F62" s="84">
        <v>70</v>
      </c>
      <c r="G62" s="85">
        <v>62</v>
      </c>
      <c r="H62" s="84">
        <v>62</v>
      </c>
      <c r="I62" s="84">
        <v>62</v>
      </c>
      <c r="J62" s="84">
        <v>80</v>
      </c>
      <c r="K62" s="84"/>
      <c r="L62" s="84">
        <v>62</v>
      </c>
      <c r="M62" s="85">
        <v>62</v>
      </c>
      <c r="N62" s="92">
        <v>60.5</v>
      </c>
      <c r="O62" s="92">
        <v>51</v>
      </c>
      <c r="P62" s="84">
        <f t="shared" si="0"/>
        <v>607</v>
      </c>
      <c r="Q62" s="84">
        <f t="shared" si="1"/>
        <v>124</v>
      </c>
      <c r="R62" s="48"/>
      <c r="S62" s="48"/>
    </row>
    <row r="63" spans="1:19" ht="90" customHeight="1" x14ac:dyDescent="0.9">
      <c r="A63" s="83" t="s">
        <v>300</v>
      </c>
      <c r="B63" s="84">
        <v>6</v>
      </c>
      <c r="C63" s="84">
        <v>6</v>
      </c>
      <c r="D63" s="84">
        <v>6</v>
      </c>
      <c r="E63" s="84">
        <v>6</v>
      </c>
      <c r="F63" s="84">
        <v>6</v>
      </c>
      <c r="G63" s="85">
        <v>6</v>
      </c>
      <c r="H63" s="84">
        <v>6</v>
      </c>
      <c r="I63" s="84">
        <v>6</v>
      </c>
      <c r="J63" s="84">
        <v>6</v>
      </c>
      <c r="K63" s="84">
        <v>6</v>
      </c>
      <c r="L63" s="84">
        <v>6</v>
      </c>
      <c r="M63" s="85">
        <v>6</v>
      </c>
      <c r="N63" s="85">
        <v>6</v>
      </c>
      <c r="O63" s="85">
        <v>6</v>
      </c>
      <c r="P63" s="84">
        <f t="shared" si="0"/>
        <v>60</v>
      </c>
      <c r="Q63" s="84">
        <f t="shared" si="1"/>
        <v>12</v>
      </c>
      <c r="R63" s="48"/>
      <c r="S63" s="48"/>
    </row>
    <row r="64" spans="1:19" ht="90" customHeight="1" x14ac:dyDescent="0.9">
      <c r="A64" s="74"/>
      <c r="B64" s="74"/>
      <c r="C64" s="74"/>
      <c r="D64" s="74"/>
      <c r="E64" s="74"/>
      <c r="F64" s="74"/>
      <c r="G64" s="74"/>
      <c r="H64" s="74"/>
      <c r="I64" s="74"/>
      <c r="J64" s="74"/>
      <c r="K64" s="74"/>
      <c r="L64" s="74"/>
      <c r="M64" s="74"/>
      <c r="N64" s="74"/>
      <c r="O64" s="74"/>
      <c r="P64" s="74"/>
      <c r="Q64" s="74"/>
    </row>
    <row r="65" spans="1:19" ht="90" customHeight="1" x14ac:dyDescent="0.9">
      <c r="A65" s="74"/>
      <c r="B65" s="74"/>
      <c r="C65" s="74"/>
      <c r="D65" s="74"/>
      <c r="E65" s="74"/>
      <c r="F65" s="74"/>
      <c r="G65" s="76"/>
      <c r="H65" s="74"/>
      <c r="I65" s="74"/>
      <c r="J65" s="74"/>
      <c r="K65" s="74"/>
      <c r="L65" s="74"/>
      <c r="M65" s="74"/>
      <c r="N65" s="74"/>
      <c r="O65" s="74"/>
      <c r="P65" s="74"/>
      <c r="Q65" s="74"/>
    </row>
    <row r="66" spans="1:19" ht="90" customHeight="1" x14ac:dyDescent="0.9">
      <c r="A66" s="74"/>
      <c r="B66" s="74"/>
      <c r="C66" s="74"/>
      <c r="D66" s="74"/>
      <c r="E66" s="74"/>
      <c r="F66" s="74"/>
      <c r="G66" s="74"/>
      <c r="H66" s="74"/>
      <c r="I66" s="74"/>
      <c r="J66" s="74"/>
      <c r="K66" s="74"/>
      <c r="L66" s="74"/>
      <c r="M66" s="74"/>
      <c r="N66" s="74"/>
      <c r="O66" s="74"/>
      <c r="P66" s="74"/>
      <c r="Q66" s="74"/>
    </row>
    <row r="67" spans="1:19" ht="90" customHeight="1" x14ac:dyDescent="0.9">
      <c r="A67" s="74"/>
      <c r="B67" s="74"/>
      <c r="C67" s="74"/>
      <c r="D67" s="75" t="s">
        <v>301</v>
      </c>
      <c r="E67" s="75"/>
      <c r="F67" s="74"/>
      <c r="G67" s="74"/>
      <c r="H67" s="74"/>
      <c r="I67" s="74"/>
      <c r="J67" s="74"/>
      <c r="K67" s="76" t="s">
        <v>315</v>
      </c>
      <c r="L67" s="74"/>
      <c r="M67" s="74"/>
      <c r="N67" s="96"/>
      <c r="O67" s="96"/>
      <c r="P67" s="74"/>
      <c r="Q67" s="76" t="s">
        <v>408</v>
      </c>
    </row>
    <row r="68" spans="1:19" ht="90" customHeight="1" x14ac:dyDescent="0.25">
      <c r="A68" s="78" t="s">
        <v>279</v>
      </c>
      <c r="B68" s="79">
        <v>1</v>
      </c>
      <c r="C68" s="79">
        <v>2</v>
      </c>
      <c r="D68" s="79">
        <v>3</v>
      </c>
      <c r="E68" s="79">
        <v>4</v>
      </c>
      <c r="F68" s="79">
        <v>5</v>
      </c>
      <c r="G68" s="80">
        <v>6</v>
      </c>
      <c r="H68" s="79">
        <v>7</v>
      </c>
      <c r="I68" s="79">
        <v>8</v>
      </c>
      <c r="J68" s="79">
        <v>9</v>
      </c>
      <c r="K68" s="79">
        <v>10</v>
      </c>
      <c r="L68" s="79">
        <v>11</v>
      </c>
      <c r="M68" s="79">
        <v>12</v>
      </c>
      <c r="N68" s="81" t="s">
        <v>280</v>
      </c>
      <c r="O68" s="82">
        <v>0.85</v>
      </c>
      <c r="P68" s="81" t="s">
        <v>281</v>
      </c>
      <c r="Q68" s="81" t="s">
        <v>309</v>
      </c>
      <c r="R68" s="73" t="s">
        <v>282</v>
      </c>
      <c r="S68" s="73" t="s">
        <v>283</v>
      </c>
    </row>
    <row r="69" spans="1:19" ht="90" customHeight="1" x14ac:dyDescent="0.9">
      <c r="A69" s="94" t="s">
        <v>51</v>
      </c>
      <c r="B69" s="84">
        <v>25</v>
      </c>
      <c r="C69" s="84">
        <v>33</v>
      </c>
      <c r="D69" s="84">
        <v>31</v>
      </c>
      <c r="E69" s="84">
        <v>25</v>
      </c>
      <c r="F69" s="84">
        <v>25</v>
      </c>
      <c r="G69" s="85">
        <v>50</v>
      </c>
      <c r="H69" s="84">
        <v>25</v>
      </c>
      <c r="I69" s="84">
        <v>50</v>
      </c>
      <c r="J69" s="84">
        <v>25</v>
      </c>
      <c r="K69" s="84">
        <v>31</v>
      </c>
      <c r="L69" s="84">
        <v>25</v>
      </c>
      <c r="M69" s="85">
        <v>50</v>
      </c>
      <c r="N69" s="86">
        <v>60</v>
      </c>
      <c r="O69" s="86">
        <v>51</v>
      </c>
      <c r="P69" s="84">
        <f t="shared" ref="P69:P101" si="6">B69+C69+D69+E69+F69+H69+I69+J69+K69+L69</f>
        <v>295</v>
      </c>
      <c r="Q69" s="84">
        <f>G69+M69</f>
        <v>100</v>
      </c>
      <c r="R69" s="48"/>
      <c r="S69" s="48">
        <v>305</v>
      </c>
    </row>
    <row r="70" spans="1:19" ht="90" customHeight="1" x14ac:dyDescent="0.9">
      <c r="A70" s="94" t="s">
        <v>49</v>
      </c>
      <c r="B70" s="84">
        <v>25</v>
      </c>
      <c r="C70" s="84">
        <v>25</v>
      </c>
      <c r="D70" s="84">
        <v>25</v>
      </c>
      <c r="E70" s="84">
        <v>25</v>
      </c>
      <c r="F70" s="85">
        <v>25</v>
      </c>
      <c r="G70" s="85">
        <v>25</v>
      </c>
      <c r="H70" s="84">
        <v>25</v>
      </c>
      <c r="I70" s="84">
        <v>25</v>
      </c>
      <c r="J70" s="84">
        <v>25</v>
      </c>
      <c r="K70" s="84">
        <v>25</v>
      </c>
      <c r="L70" s="84">
        <v>25</v>
      </c>
      <c r="M70" s="85">
        <v>25</v>
      </c>
      <c r="N70" s="86">
        <v>40</v>
      </c>
      <c r="O70" s="86">
        <v>34</v>
      </c>
      <c r="P70" s="84">
        <f t="shared" si="6"/>
        <v>250</v>
      </c>
      <c r="Q70" s="84">
        <f t="shared" ref="Q70:Q128" si="7">G70+M70</f>
        <v>50</v>
      </c>
      <c r="R70" s="48"/>
      <c r="S70" s="48">
        <v>150</v>
      </c>
    </row>
    <row r="71" spans="1:19" ht="90" customHeight="1" x14ac:dyDescent="0.9">
      <c r="A71" s="78" t="s">
        <v>284</v>
      </c>
      <c r="B71" s="84"/>
      <c r="C71" s="84"/>
      <c r="D71" s="84"/>
      <c r="E71" s="84"/>
      <c r="F71" s="84"/>
      <c r="G71" s="85"/>
      <c r="H71" s="84"/>
      <c r="I71" s="84"/>
      <c r="J71" s="84"/>
      <c r="K71" s="84"/>
      <c r="L71" s="84"/>
      <c r="M71" s="85"/>
      <c r="N71" s="86">
        <v>30</v>
      </c>
      <c r="O71" s="86">
        <v>25</v>
      </c>
      <c r="P71" s="84">
        <f>P72+P73+P74+P75+P76+P77+P78+P79+P80</f>
        <v>383</v>
      </c>
      <c r="Q71" s="84">
        <f t="shared" si="7"/>
        <v>0</v>
      </c>
      <c r="R71" s="48">
        <v>83</v>
      </c>
      <c r="S71" s="48"/>
    </row>
    <row r="72" spans="1:19" ht="90" customHeight="1" x14ac:dyDescent="0.9">
      <c r="A72" s="97" t="s">
        <v>254</v>
      </c>
      <c r="B72" s="84"/>
      <c r="C72" s="84"/>
      <c r="D72" s="84"/>
      <c r="E72" s="84"/>
      <c r="F72" s="84"/>
      <c r="G72" s="85"/>
      <c r="H72" s="84">
        <v>45</v>
      </c>
      <c r="I72" s="84"/>
      <c r="J72" s="84"/>
      <c r="K72" s="84">
        <v>45</v>
      </c>
      <c r="L72" s="84"/>
      <c r="M72" s="85"/>
      <c r="N72" s="86"/>
      <c r="O72" s="86"/>
      <c r="P72" s="84">
        <f t="shared" si="6"/>
        <v>90</v>
      </c>
      <c r="Q72" s="84">
        <f t="shared" si="7"/>
        <v>0</v>
      </c>
      <c r="R72" s="50"/>
      <c r="S72" s="50"/>
    </row>
    <row r="73" spans="1:19" ht="90" customHeight="1" x14ac:dyDescent="0.9">
      <c r="A73" s="94" t="s">
        <v>255</v>
      </c>
      <c r="B73" s="84"/>
      <c r="C73" s="84"/>
      <c r="D73" s="84"/>
      <c r="E73" s="84"/>
      <c r="F73" s="84"/>
      <c r="G73" s="85"/>
      <c r="H73" s="84"/>
      <c r="I73" s="84"/>
      <c r="J73" s="84">
        <v>15</v>
      </c>
      <c r="K73" s="84"/>
      <c r="L73" s="84"/>
      <c r="M73" s="85"/>
      <c r="N73" s="86"/>
      <c r="O73" s="86"/>
      <c r="P73" s="84">
        <f t="shared" si="6"/>
        <v>15</v>
      </c>
      <c r="Q73" s="84">
        <f t="shared" si="7"/>
        <v>0</v>
      </c>
      <c r="R73" s="50"/>
      <c r="S73" s="50"/>
    </row>
    <row r="74" spans="1:19" ht="90" customHeight="1" x14ac:dyDescent="0.9">
      <c r="A74" s="94" t="s">
        <v>256</v>
      </c>
      <c r="B74" s="84"/>
      <c r="C74" s="84"/>
      <c r="D74" s="84"/>
      <c r="E74" s="84"/>
      <c r="F74" s="84"/>
      <c r="G74" s="85"/>
      <c r="H74" s="84"/>
      <c r="I74" s="84"/>
      <c r="J74" s="84"/>
      <c r="K74" s="84">
        <v>5</v>
      </c>
      <c r="L74" s="84"/>
      <c r="M74" s="85"/>
      <c r="N74" s="86"/>
      <c r="O74" s="86"/>
      <c r="P74" s="84">
        <f t="shared" si="6"/>
        <v>5</v>
      </c>
      <c r="Q74" s="84">
        <f t="shared" si="7"/>
        <v>0</v>
      </c>
      <c r="R74" s="50"/>
      <c r="S74" s="50"/>
    </row>
    <row r="75" spans="1:19" ht="90" customHeight="1" x14ac:dyDescent="0.9">
      <c r="A75" s="94" t="s">
        <v>257</v>
      </c>
      <c r="B75" s="84"/>
      <c r="C75" s="84"/>
      <c r="D75" s="84"/>
      <c r="E75" s="84"/>
      <c r="F75" s="84"/>
      <c r="G75" s="85"/>
      <c r="H75" s="84"/>
      <c r="I75" s="84"/>
      <c r="J75" s="84"/>
      <c r="K75" s="84"/>
      <c r="L75" s="84"/>
      <c r="M75" s="85">
        <v>25</v>
      </c>
      <c r="N75" s="86"/>
      <c r="O75" s="86"/>
      <c r="P75" s="84">
        <f t="shared" si="6"/>
        <v>0</v>
      </c>
      <c r="Q75" s="84">
        <f t="shared" si="7"/>
        <v>25</v>
      </c>
      <c r="R75" s="50"/>
      <c r="S75" s="50"/>
    </row>
    <row r="76" spans="1:19" ht="90" customHeight="1" x14ac:dyDescent="0.9">
      <c r="A76" s="94" t="s">
        <v>258</v>
      </c>
      <c r="B76" s="84"/>
      <c r="C76" s="84"/>
      <c r="D76" s="84"/>
      <c r="E76" s="84"/>
      <c r="F76" s="84"/>
      <c r="G76" s="85">
        <v>25</v>
      </c>
      <c r="H76" s="84"/>
      <c r="I76" s="84"/>
      <c r="J76" s="84"/>
      <c r="K76" s="84"/>
      <c r="L76" s="84"/>
      <c r="M76" s="85"/>
      <c r="N76" s="86"/>
      <c r="O76" s="86"/>
      <c r="P76" s="84">
        <f t="shared" si="6"/>
        <v>0</v>
      </c>
      <c r="Q76" s="84">
        <f t="shared" si="7"/>
        <v>25</v>
      </c>
      <c r="R76" s="50"/>
      <c r="S76" s="50"/>
    </row>
    <row r="77" spans="1:19" ht="90" customHeight="1" x14ac:dyDescent="0.9">
      <c r="A77" s="97" t="s">
        <v>200</v>
      </c>
      <c r="B77" s="84">
        <v>34</v>
      </c>
      <c r="C77" s="84">
        <v>25</v>
      </c>
      <c r="D77" s="84">
        <v>15</v>
      </c>
      <c r="E77" s="84">
        <v>13</v>
      </c>
      <c r="F77" s="84"/>
      <c r="G77" s="85"/>
      <c r="H77" s="84">
        <v>14</v>
      </c>
      <c r="I77" s="84">
        <v>25</v>
      </c>
      <c r="J77" s="84">
        <v>5</v>
      </c>
      <c r="K77" s="84"/>
      <c r="L77" s="84">
        <v>30</v>
      </c>
      <c r="M77" s="85"/>
      <c r="N77" s="86"/>
      <c r="O77" s="86"/>
      <c r="P77" s="84">
        <f t="shared" si="6"/>
        <v>161</v>
      </c>
      <c r="Q77" s="84">
        <f t="shared" si="7"/>
        <v>0</v>
      </c>
      <c r="R77" s="50"/>
      <c r="S77" s="50"/>
    </row>
    <row r="78" spans="1:19" ht="90" customHeight="1" x14ac:dyDescent="0.9">
      <c r="A78" s="97" t="s">
        <v>259</v>
      </c>
      <c r="B78" s="84"/>
      <c r="C78" s="84"/>
      <c r="D78" s="84">
        <v>20</v>
      </c>
      <c r="E78" s="84"/>
      <c r="F78" s="84"/>
      <c r="G78" s="85"/>
      <c r="H78" s="84"/>
      <c r="I78" s="84"/>
      <c r="J78" s="84"/>
      <c r="K78" s="84"/>
      <c r="L78" s="84">
        <v>22</v>
      </c>
      <c r="M78" s="85"/>
      <c r="N78" s="86"/>
      <c r="O78" s="86"/>
      <c r="P78" s="84">
        <f t="shared" si="6"/>
        <v>42</v>
      </c>
      <c r="Q78" s="84">
        <f t="shared" si="7"/>
        <v>0</v>
      </c>
      <c r="R78" s="50"/>
      <c r="S78" s="50"/>
    </row>
    <row r="79" spans="1:19" ht="90" customHeight="1" thickBot="1" x14ac:dyDescent="0.95">
      <c r="A79" s="94" t="s">
        <v>260</v>
      </c>
      <c r="B79" s="84"/>
      <c r="C79" s="84"/>
      <c r="D79" s="84"/>
      <c r="E79" s="84"/>
      <c r="F79" s="84"/>
      <c r="G79" s="85"/>
      <c r="H79" s="84"/>
      <c r="I79" s="84">
        <v>5</v>
      </c>
      <c r="J79" s="84"/>
      <c r="K79" s="84"/>
      <c r="L79" s="84"/>
      <c r="M79" s="85">
        <v>15</v>
      </c>
      <c r="N79" s="86"/>
      <c r="O79" s="86"/>
      <c r="P79" s="84">
        <f t="shared" si="6"/>
        <v>5</v>
      </c>
      <c r="Q79" s="84">
        <f t="shared" si="7"/>
        <v>15</v>
      </c>
      <c r="R79" s="50"/>
      <c r="S79" s="50"/>
    </row>
    <row r="80" spans="1:19" ht="90" customHeight="1" thickBot="1" x14ac:dyDescent="0.95">
      <c r="A80" s="94" t="s">
        <v>261</v>
      </c>
      <c r="B80" s="98"/>
      <c r="C80" s="98"/>
      <c r="D80" s="84"/>
      <c r="E80" s="84">
        <v>25</v>
      </c>
      <c r="F80" s="84"/>
      <c r="G80" s="85"/>
      <c r="H80" s="84"/>
      <c r="I80" s="84">
        <v>40</v>
      </c>
      <c r="J80" s="84"/>
      <c r="K80" s="84"/>
      <c r="L80" s="84"/>
      <c r="M80" s="85"/>
      <c r="N80" s="86"/>
      <c r="O80" s="86"/>
      <c r="P80" s="84">
        <f t="shared" si="6"/>
        <v>65</v>
      </c>
      <c r="Q80" s="84">
        <f t="shared" si="7"/>
        <v>0</v>
      </c>
      <c r="R80" s="50"/>
      <c r="S80" s="50"/>
    </row>
    <row r="81" spans="1:19" ht="90" customHeight="1" x14ac:dyDescent="0.9">
      <c r="A81" s="94" t="s">
        <v>285</v>
      </c>
      <c r="B81" s="84">
        <v>45</v>
      </c>
      <c r="C81" s="84"/>
      <c r="D81" s="84"/>
      <c r="E81" s="84">
        <v>25</v>
      </c>
      <c r="F81" s="84">
        <v>35</v>
      </c>
      <c r="G81" s="85">
        <v>30</v>
      </c>
      <c r="H81" s="84"/>
      <c r="I81" s="84"/>
      <c r="J81" s="84"/>
      <c r="K81" s="84"/>
      <c r="L81" s="84"/>
      <c r="M81" s="85">
        <v>5</v>
      </c>
      <c r="N81" s="86">
        <v>8</v>
      </c>
      <c r="O81" s="86">
        <v>7</v>
      </c>
      <c r="P81" s="84">
        <f t="shared" si="6"/>
        <v>105</v>
      </c>
      <c r="Q81" s="84">
        <f t="shared" si="7"/>
        <v>35</v>
      </c>
      <c r="R81" s="50">
        <v>25</v>
      </c>
      <c r="S81" s="50"/>
    </row>
    <row r="82" spans="1:19" ht="90" customHeight="1" x14ac:dyDescent="0.9">
      <c r="A82" s="97" t="s">
        <v>136</v>
      </c>
      <c r="B82" s="84"/>
      <c r="C82" s="84"/>
      <c r="D82" s="84">
        <v>30</v>
      </c>
      <c r="E82" s="84">
        <v>3</v>
      </c>
      <c r="F82" s="84">
        <v>31</v>
      </c>
      <c r="G82" s="85"/>
      <c r="H82" s="84">
        <v>50</v>
      </c>
      <c r="I82" s="84"/>
      <c r="J82" s="84">
        <v>31</v>
      </c>
      <c r="K82" s="84">
        <v>20</v>
      </c>
      <c r="L82" s="84">
        <v>35</v>
      </c>
      <c r="M82" s="85"/>
      <c r="N82" s="86">
        <v>25</v>
      </c>
      <c r="O82" s="86">
        <v>21</v>
      </c>
      <c r="P82" s="84">
        <f t="shared" si="6"/>
        <v>200</v>
      </c>
      <c r="Q82" s="84">
        <f t="shared" si="7"/>
        <v>0</v>
      </c>
      <c r="R82" s="50"/>
      <c r="S82" s="50">
        <v>50</v>
      </c>
    </row>
    <row r="83" spans="1:19" ht="90" customHeight="1" x14ac:dyDescent="0.9">
      <c r="A83" s="97" t="s">
        <v>286</v>
      </c>
      <c r="B83" s="84">
        <v>5</v>
      </c>
      <c r="C83" s="84"/>
      <c r="D83" s="84"/>
      <c r="E83" s="84"/>
      <c r="F83" s="84"/>
      <c r="G83" s="85"/>
      <c r="H83" s="84"/>
      <c r="I83" s="84"/>
      <c r="J83" s="84"/>
      <c r="K83" s="84">
        <v>2</v>
      </c>
      <c r="L83" s="84"/>
      <c r="M83" s="85"/>
      <c r="N83" s="86"/>
      <c r="O83" s="86"/>
      <c r="P83" s="84">
        <f t="shared" si="6"/>
        <v>7</v>
      </c>
      <c r="Q83" s="84">
        <f t="shared" si="7"/>
        <v>0</v>
      </c>
      <c r="R83" s="50"/>
      <c r="S83" s="50"/>
    </row>
    <row r="84" spans="1:19" ht="90" customHeight="1" x14ac:dyDescent="0.9">
      <c r="A84" s="88" t="s">
        <v>287</v>
      </c>
      <c r="B84" s="84"/>
      <c r="C84" s="84"/>
      <c r="D84" s="84"/>
      <c r="E84" s="84"/>
      <c r="F84" s="84"/>
      <c r="G84" s="85"/>
      <c r="H84" s="84"/>
      <c r="I84" s="84"/>
      <c r="J84" s="84"/>
      <c r="K84" s="84"/>
      <c r="L84" s="84"/>
      <c r="M84" s="85"/>
      <c r="N84" s="86">
        <v>256</v>
      </c>
      <c r="O84" s="86">
        <v>218</v>
      </c>
      <c r="P84" s="84">
        <f>P85+P86+P87+P88+P89+P90+P91+P92</f>
        <v>1561</v>
      </c>
      <c r="Q84" s="84">
        <f t="shared" si="7"/>
        <v>0</v>
      </c>
      <c r="R84" s="50"/>
      <c r="S84" s="50">
        <v>999</v>
      </c>
    </row>
    <row r="85" spans="1:19" ht="90" customHeight="1" x14ac:dyDescent="0.9">
      <c r="A85" s="97" t="s">
        <v>288</v>
      </c>
      <c r="B85" s="84">
        <v>260</v>
      </c>
      <c r="C85" s="84">
        <v>30</v>
      </c>
      <c r="D85" s="84">
        <v>50</v>
      </c>
      <c r="E85" s="84"/>
      <c r="F85" s="84">
        <v>105</v>
      </c>
      <c r="G85" s="85">
        <v>30</v>
      </c>
      <c r="H85" s="84">
        <v>120</v>
      </c>
      <c r="I85" s="84">
        <v>100</v>
      </c>
      <c r="J85" s="84"/>
      <c r="K85" s="84">
        <v>30</v>
      </c>
      <c r="L85" s="84">
        <v>10</v>
      </c>
      <c r="M85" s="85"/>
      <c r="N85" s="86"/>
      <c r="O85" s="86"/>
      <c r="P85" s="84">
        <f t="shared" si="6"/>
        <v>705</v>
      </c>
      <c r="Q85" s="84">
        <f t="shared" si="7"/>
        <v>30</v>
      </c>
      <c r="R85" s="50"/>
      <c r="S85" s="48"/>
    </row>
    <row r="86" spans="1:19" ht="90" customHeight="1" x14ac:dyDescent="0.9">
      <c r="A86" s="94" t="s">
        <v>289</v>
      </c>
      <c r="B86" s="84">
        <v>26</v>
      </c>
      <c r="C86" s="84">
        <v>15</v>
      </c>
      <c r="D86" s="84">
        <v>15</v>
      </c>
      <c r="E86" s="84">
        <v>21</v>
      </c>
      <c r="F86" s="84">
        <v>18</v>
      </c>
      <c r="G86" s="85">
        <v>7</v>
      </c>
      <c r="H86" s="84">
        <v>15</v>
      </c>
      <c r="I86" s="84">
        <v>20</v>
      </c>
      <c r="J86" s="84">
        <v>28</v>
      </c>
      <c r="K86" s="84">
        <v>16</v>
      </c>
      <c r="L86" s="84">
        <v>30</v>
      </c>
      <c r="M86" s="85">
        <v>20</v>
      </c>
      <c r="N86" s="85"/>
      <c r="O86" s="85"/>
      <c r="P86" s="84">
        <f t="shared" si="6"/>
        <v>204</v>
      </c>
      <c r="Q86" s="84">
        <f t="shared" si="7"/>
        <v>27</v>
      </c>
      <c r="R86" s="48"/>
      <c r="S86" s="48"/>
    </row>
    <row r="87" spans="1:19" ht="90" customHeight="1" x14ac:dyDescent="0.9">
      <c r="A87" s="94" t="s">
        <v>272</v>
      </c>
      <c r="B87" s="84">
        <v>31</v>
      </c>
      <c r="C87" s="84">
        <v>22</v>
      </c>
      <c r="D87" s="84">
        <v>22</v>
      </c>
      <c r="E87" s="84">
        <v>40</v>
      </c>
      <c r="F87" s="84">
        <v>30</v>
      </c>
      <c r="G87" s="85">
        <v>15</v>
      </c>
      <c r="H87" s="84">
        <v>16</v>
      </c>
      <c r="I87" s="84">
        <v>77</v>
      </c>
      <c r="J87" s="84">
        <v>30</v>
      </c>
      <c r="K87" s="84">
        <v>10</v>
      </c>
      <c r="L87" s="84">
        <v>35</v>
      </c>
      <c r="M87" s="85">
        <v>15</v>
      </c>
      <c r="N87" s="85"/>
      <c r="O87" s="85"/>
      <c r="P87" s="84">
        <f t="shared" si="6"/>
        <v>313</v>
      </c>
      <c r="Q87" s="84">
        <f t="shared" si="7"/>
        <v>30</v>
      </c>
      <c r="R87" s="48"/>
      <c r="S87" s="48"/>
    </row>
    <row r="88" spans="1:19" ht="90" customHeight="1" x14ac:dyDescent="0.9">
      <c r="A88" s="97" t="s">
        <v>273</v>
      </c>
      <c r="B88" s="84"/>
      <c r="C88" s="84"/>
      <c r="D88" s="84"/>
      <c r="E88" s="84"/>
      <c r="F88" s="84">
        <v>30</v>
      </c>
      <c r="G88" s="85"/>
      <c r="H88" s="84">
        <v>30</v>
      </c>
      <c r="I88" s="84"/>
      <c r="J88" s="84"/>
      <c r="K88" s="84"/>
      <c r="L88" s="84">
        <v>80</v>
      </c>
      <c r="M88" s="85"/>
      <c r="N88" s="85"/>
      <c r="O88" s="85"/>
      <c r="P88" s="84">
        <f t="shared" si="6"/>
        <v>140</v>
      </c>
      <c r="Q88" s="84">
        <f t="shared" si="7"/>
        <v>0</v>
      </c>
      <c r="R88" s="48"/>
      <c r="S88" s="48"/>
    </row>
    <row r="89" spans="1:19" ht="90" customHeight="1" x14ac:dyDescent="0.9">
      <c r="A89" s="94" t="s">
        <v>290</v>
      </c>
      <c r="B89" s="84"/>
      <c r="C89" s="84"/>
      <c r="D89" s="84"/>
      <c r="E89" s="84"/>
      <c r="F89" s="84"/>
      <c r="G89" s="85"/>
      <c r="H89" s="84"/>
      <c r="I89" s="84"/>
      <c r="J89" s="84"/>
      <c r="K89" s="84">
        <v>10</v>
      </c>
      <c r="L89" s="84"/>
      <c r="M89" s="85"/>
      <c r="N89" s="85"/>
      <c r="O89" s="85"/>
      <c r="P89" s="84">
        <f t="shared" si="6"/>
        <v>10</v>
      </c>
      <c r="Q89" s="84">
        <f t="shared" si="7"/>
        <v>0</v>
      </c>
      <c r="R89" s="48"/>
      <c r="S89" s="48"/>
    </row>
    <row r="90" spans="1:19" ht="90" customHeight="1" x14ac:dyDescent="0.9">
      <c r="A90" s="94" t="s">
        <v>291</v>
      </c>
      <c r="B90" s="84">
        <v>4</v>
      </c>
      <c r="C90" s="84"/>
      <c r="D90" s="84"/>
      <c r="E90" s="84">
        <v>3</v>
      </c>
      <c r="F90" s="84">
        <v>3</v>
      </c>
      <c r="G90" s="85"/>
      <c r="H90" s="84"/>
      <c r="I90" s="84"/>
      <c r="J90" s="84">
        <v>1</v>
      </c>
      <c r="K90" s="84"/>
      <c r="L90" s="84">
        <v>3</v>
      </c>
      <c r="M90" s="85"/>
      <c r="N90" s="85"/>
      <c r="O90" s="85"/>
      <c r="P90" s="84">
        <f t="shared" si="6"/>
        <v>14</v>
      </c>
      <c r="Q90" s="84">
        <f t="shared" si="7"/>
        <v>0</v>
      </c>
      <c r="R90" s="48"/>
      <c r="S90" s="48"/>
    </row>
    <row r="91" spans="1:19" ht="90" customHeight="1" x14ac:dyDescent="0.9">
      <c r="A91" s="94" t="s">
        <v>310</v>
      </c>
      <c r="B91" s="84"/>
      <c r="C91" s="84"/>
      <c r="D91" s="84"/>
      <c r="E91" s="84">
        <v>20</v>
      </c>
      <c r="F91" s="84">
        <v>30</v>
      </c>
      <c r="G91" s="85"/>
      <c r="H91" s="84"/>
      <c r="I91" s="84"/>
      <c r="J91" s="84">
        <v>15</v>
      </c>
      <c r="K91" s="84"/>
      <c r="L91" s="84">
        <v>15</v>
      </c>
      <c r="M91" s="85"/>
      <c r="N91" s="85"/>
      <c r="O91" s="85"/>
      <c r="P91" s="84">
        <f t="shared" si="6"/>
        <v>80</v>
      </c>
      <c r="Q91" s="84">
        <f t="shared" si="7"/>
        <v>0</v>
      </c>
      <c r="R91" s="48"/>
      <c r="S91" s="48"/>
    </row>
    <row r="92" spans="1:19" ht="90" customHeight="1" x14ac:dyDescent="0.9">
      <c r="A92" s="94" t="s">
        <v>241</v>
      </c>
      <c r="B92" s="84">
        <v>35</v>
      </c>
      <c r="C92" s="84"/>
      <c r="D92" s="84"/>
      <c r="E92" s="84">
        <v>30</v>
      </c>
      <c r="F92" s="84"/>
      <c r="G92" s="85"/>
      <c r="H92" s="84"/>
      <c r="I92" s="84"/>
      <c r="J92" s="84">
        <v>15</v>
      </c>
      <c r="K92" s="84"/>
      <c r="L92" s="84">
        <v>15</v>
      </c>
      <c r="M92" s="85"/>
      <c r="N92" s="85"/>
      <c r="O92" s="85"/>
      <c r="P92" s="84">
        <f t="shared" si="6"/>
        <v>95</v>
      </c>
      <c r="Q92" s="84">
        <f t="shared" si="7"/>
        <v>0</v>
      </c>
      <c r="R92" s="48"/>
      <c r="S92" s="48"/>
    </row>
    <row r="93" spans="1:19" ht="90" customHeight="1" x14ac:dyDescent="0.9">
      <c r="A93" s="97" t="s">
        <v>171</v>
      </c>
      <c r="B93" s="84">
        <v>80</v>
      </c>
      <c r="C93" s="84">
        <v>220</v>
      </c>
      <c r="D93" s="84">
        <v>320</v>
      </c>
      <c r="E93" s="84">
        <v>220</v>
      </c>
      <c r="F93" s="84">
        <v>60</v>
      </c>
      <c r="G93" s="85">
        <v>80</v>
      </c>
      <c r="H93" s="84">
        <v>60</v>
      </c>
      <c r="I93" s="84">
        <v>180</v>
      </c>
      <c r="J93" s="84">
        <v>280</v>
      </c>
      <c r="K93" s="84">
        <v>80</v>
      </c>
      <c r="L93" s="84">
        <v>80</v>
      </c>
      <c r="M93" s="85">
        <v>230</v>
      </c>
      <c r="N93" s="85">
        <v>186</v>
      </c>
      <c r="O93" s="85">
        <v>158</v>
      </c>
      <c r="P93" s="84">
        <f t="shared" si="6"/>
        <v>1580</v>
      </c>
      <c r="Q93" s="84">
        <f t="shared" si="7"/>
        <v>310</v>
      </c>
      <c r="R93" s="48"/>
      <c r="S93" s="48">
        <v>280</v>
      </c>
    </row>
    <row r="94" spans="1:19" ht="90" customHeight="1" x14ac:dyDescent="0.9">
      <c r="A94" s="78" t="s">
        <v>292</v>
      </c>
      <c r="B94" s="84"/>
      <c r="C94" s="84"/>
      <c r="D94" s="84"/>
      <c r="E94" s="84"/>
      <c r="F94" s="84"/>
      <c r="G94" s="85"/>
      <c r="H94" s="84"/>
      <c r="I94" s="84"/>
      <c r="J94" s="84"/>
      <c r="K94" s="84"/>
      <c r="L94" s="84"/>
      <c r="M94" s="85"/>
      <c r="N94" s="85">
        <v>108</v>
      </c>
      <c r="O94" s="85">
        <v>92</v>
      </c>
      <c r="P94" s="84">
        <f>P95+P96+P97+P98+P99</f>
        <v>800</v>
      </c>
      <c r="Q94" s="84">
        <f t="shared" si="7"/>
        <v>0</v>
      </c>
      <c r="R94" s="48"/>
      <c r="S94" s="48">
        <v>280</v>
      </c>
    </row>
    <row r="95" spans="1:19" ht="90" customHeight="1" x14ac:dyDescent="0.9">
      <c r="A95" s="99" t="s">
        <v>270</v>
      </c>
      <c r="B95" s="84"/>
      <c r="C95" s="84">
        <v>15</v>
      </c>
      <c r="D95" s="84"/>
      <c r="E95" s="84">
        <v>15</v>
      </c>
      <c r="F95" s="84"/>
      <c r="G95" s="85"/>
      <c r="H95" s="84"/>
      <c r="I95" s="84">
        <v>10</v>
      </c>
      <c r="J95" s="84"/>
      <c r="K95" s="84">
        <v>10</v>
      </c>
      <c r="L95" s="84">
        <v>60</v>
      </c>
      <c r="M95" s="85"/>
      <c r="N95" s="85"/>
      <c r="O95" s="85"/>
      <c r="P95" s="84">
        <f t="shared" si="6"/>
        <v>110</v>
      </c>
      <c r="Q95" s="84">
        <f t="shared" si="7"/>
        <v>0</v>
      </c>
      <c r="R95" s="48"/>
      <c r="S95" s="48"/>
    </row>
    <row r="96" spans="1:19" ht="90" customHeight="1" x14ac:dyDescent="0.9">
      <c r="A96" s="99" t="s">
        <v>267</v>
      </c>
      <c r="B96" s="84"/>
      <c r="C96" s="84"/>
      <c r="D96" s="84"/>
      <c r="E96" s="84"/>
      <c r="F96" s="84">
        <v>90</v>
      </c>
      <c r="G96" s="85"/>
      <c r="H96" s="84"/>
      <c r="I96" s="84"/>
      <c r="J96" s="84">
        <v>90</v>
      </c>
      <c r="K96" s="84"/>
      <c r="L96" s="84"/>
      <c r="M96" s="85"/>
      <c r="N96" s="85"/>
      <c r="O96" s="85"/>
      <c r="P96" s="84">
        <f t="shared" si="6"/>
        <v>180</v>
      </c>
      <c r="Q96" s="84">
        <f t="shared" si="7"/>
        <v>0</v>
      </c>
      <c r="R96" s="48"/>
      <c r="S96" s="48"/>
    </row>
    <row r="97" spans="1:19" ht="90" customHeight="1" x14ac:dyDescent="0.9">
      <c r="A97" s="99" t="s">
        <v>266</v>
      </c>
      <c r="B97" s="84"/>
      <c r="C97" s="84">
        <v>80</v>
      </c>
      <c r="D97" s="84"/>
      <c r="E97" s="84"/>
      <c r="F97" s="84"/>
      <c r="G97" s="85">
        <v>80</v>
      </c>
      <c r="H97" s="84"/>
      <c r="I97" s="84"/>
      <c r="J97" s="84"/>
      <c r="K97" s="84">
        <v>90</v>
      </c>
      <c r="L97" s="84"/>
      <c r="M97" s="85"/>
      <c r="N97" s="85"/>
      <c r="O97" s="85"/>
      <c r="P97" s="84">
        <f t="shared" si="6"/>
        <v>170</v>
      </c>
      <c r="Q97" s="84">
        <f t="shared" si="7"/>
        <v>80</v>
      </c>
      <c r="R97" s="48"/>
      <c r="S97" s="48"/>
    </row>
    <row r="98" spans="1:19" ht="90" customHeight="1" x14ac:dyDescent="0.9">
      <c r="A98" s="99" t="s">
        <v>269</v>
      </c>
      <c r="B98" s="84"/>
      <c r="C98" s="84"/>
      <c r="D98" s="84">
        <v>80</v>
      </c>
      <c r="E98" s="84"/>
      <c r="F98" s="84"/>
      <c r="G98" s="85"/>
      <c r="H98" s="84"/>
      <c r="I98" s="84"/>
      <c r="J98" s="84"/>
      <c r="K98" s="84"/>
      <c r="L98" s="84">
        <v>90</v>
      </c>
      <c r="M98" s="85"/>
      <c r="N98" s="85"/>
      <c r="O98" s="85"/>
      <c r="P98" s="84">
        <f t="shared" si="6"/>
        <v>170</v>
      </c>
      <c r="Q98" s="84">
        <f t="shared" si="7"/>
        <v>0</v>
      </c>
      <c r="R98" s="48"/>
      <c r="S98" s="48"/>
    </row>
    <row r="99" spans="1:19" ht="90" customHeight="1" x14ac:dyDescent="0.9">
      <c r="A99" s="100" t="s">
        <v>268</v>
      </c>
      <c r="B99" s="84"/>
      <c r="C99" s="84"/>
      <c r="D99" s="84"/>
      <c r="E99" s="84">
        <v>90</v>
      </c>
      <c r="F99" s="84"/>
      <c r="G99" s="85"/>
      <c r="H99" s="84"/>
      <c r="I99" s="84">
        <v>80</v>
      </c>
      <c r="J99" s="84"/>
      <c r="K99" s="84"/>
      <c r="L99" s="84"/>
      <c r="M99" s="85">
        <v>80</v>
      </c>
      <c r="N99" s="85"/>
      <c r="O99" s="85"/>
      <c r="P99" s="84">
        <f t="shared" si="6"/>
        <v>170</v>
      </c>
      <c r="Q99" s="84">
        <f t="shared" si="7"/>
        <v>80</v>
      </c>
      <c r="R99" s="49"/>
      <c r="S99" s="49"/>
    </row>
    <row r="100" spans="1:19" ht="90" customHeight="1" x14ac:dyDescent="0.9">
      <c r="A100" s="100" t="s">
        <v>380</v>
      </c>
      <c r="B100" s="84">
        <v>10</v>
      </c>
      <c r="C100" s="84"/>
      <c r="D100" s="84"/>
      <c r="E100" s="84"/>
      <c r="F100" s="84"/>
      <c r="G100" s="85"/>
      <c r="H100" s="84">
        <v>10</v>
      </c>
      <c r="I100" s="84"/>
      <c r="J100" s="84"/>
      <c r="K100" s="84"/>
      <c r="L100" s="84"/>
      <c r="M100" s="85"/>
      <c r="N100" s="85"/>
      <c r="O100" s="85"/>
      <c r="P100" s="84">
        <f t="shared" si="6"/>
        <v>20</v>
      </c>
      <c r="Q100" s="84"/>
      <c r="R100" s="49"/>
      <c r="S100" s="49"/>
    </row>
    <row r="101" spans="1:19" ht="90" customHeight="1" x14ac:dyDescent="0.9">
      <c r="A101" s="94" t="s">
        <v>104</v>
      </c>
      <c r="B101" s="84">
        <v>125</v>
      </c>
      <c r="C101" s="84">
        <v>125</v>
      </c>
      <c r="D101" s="84">
        <v>125</v>
      </c>
      <c r="E101" s="84">
        <v>125</v>
      </c>
      <c r="F101" s="84">
        <v>125</v>
      </c>
      <c r="G101" s="85">
        <v>125</v>
      </c>
      <c r="H101" s="84">
        <v>125</v>
      </c>
      <c r="I101" s="84">
        <v>125</v>
      </c>
      <c r="J101" s="84">
        <v>125</v>
      </c>
      <c r="K101" s="84">
        <v>125</v>
      </c>
      <c r="L101" s="84">
        <v>125</v>
      </c>
      <c r="M101" s="85">
        <v>125</v>
      </c>
      <c r="N101" s="85">
        <v>100</v>
      </c>
      <c r="O101" s="85">
        <v>85</v>
      </c>
      <c r="P101" s="84">
        <f t="shared" si="6"/>
        <v>1250</v>
      </c>
      <c r="Q101" s="84">
        <f t="shared" si="7"/>
        <v>250</v>
      </c>
      <c r="R101" s="48">
        <v>250</v>
      </c>
      <c r="S101" s="48"/>
    </row>
    <row r="102" spans="1:19" ht="90" customHeight="1" x14ac:dyDescent="0.9">
      <c r="A102" s="78" t="s">
        <v>293</v>
      </c>
      <c r="B102" s="84"/>
      <c r="C102" s="84"/>
      <c r="D102" s="84"/>
      <c r="E102" s="84"/>
      <c r="F102" s="84"/>
      <c r="G102" s="85"/>
      <c r="H102" s="84"/>
      <c r="I102" s="84"/>
      <c r="J102" s="84"/>
      <c r="K102" s="84"/>
      <c r="L102" s="84"/>
      <c r="M102" s="85"/>
      <c r="N102" s="85">
        <v>9</v>
      </c>
      <c r="O102" s="85">
        <v>8</v>
      </c>
      <c r="P102" s="84">
        <f>P103+P104+P105+P106</f>
        <v>95</v>
      </c>
      <c r="Q102" s="84">
        <f t="shared" si="7"/>
        <v>0</v>
      </c>
      <c r="R102" s="49"/>
      <c r="S102" s="49"/>
    </row>
    <row r="103" spans="1:19" ht="90" customHeight="1" x14ac:dyDescent="0.9">
      <c r="A103" s="99" t="s">
        <v>413</v>
      </c>
      <c r="B103" s="84">
        <v>8</v>
      </c>
      <c r="C103" s="84">
        <v>8</v>
      </c>
      <c r="D103" s="84">
        <v>8</v>
      </c>
      <c r="E103" s="84">
        <v>8</v>
      </c>
      <c r="F103" s="84">
        <v>8</v>
      </c>
      <c r="G103" s="85">
        <v>8</v>
      </c>
      <c r="H103" s="84">
        <v>8</v>
      </c>
      <c r="I103" s="84">
        <v>8</v>
      </c>
      <c r="J103" s="84">
        <v>8</v>
      </c>
      <c r="K103" s="84">
        <v>8</v>
      </c>
      <c r="L103" s="84">
        <v>8</v>
      </c>
      <c r="M103" s="85">
        <v>8</v>
      </c>
      <c r="N103" s="85"/>
      <c r="O103" s="85"/>
      <c r="P103" s="84">
        <f t="shared" ref="P103:P120" si="8">B103+C103+D103+E103+F103+H103+I103+J103+K103+L103</f>
        <v>80</v>
      </c>
      <c r="Q103" s="84">
        <f t="shared" si="7"/>
        <v>16</v>
      </c>
      <c r="R103" s="48">
        <v>5</v>
      </c>
      <c r="S103" s="48"/>
    </row>
    <row r="104" spans="1:19" ht="90" customHeight="1" x14ac:dyDescent="0.9">
      <c r="A104" s="99" t="s">
        <v>265</v>
      </c>
      <c r="B104" s="84"/>
      <c r="C104" s="84"/>
      <c r="D104" s="84"/>
      <c r="E104" s="84"/>
      <c r="F104" s="84"/>
      <c r="G104" s="85"/>
      <c r="H104" s="84"/>
      <c r="I104" s="84">
        <v>5</v>
      </c>
      <c r="J104" s="84"/>
      <c r="K104" s="84"/>
      <c r="L104" s="84"/>
      <c r="M104" s="85"/>
      <c r="N104" s="85"/>
      <c r="O104" s="85"/>
      <c r="P104" s="84">
        <f t="shared" si="8"/>
        <v>5</v>
      </c>
      <c r="Q104" s="84">
        <f t="shared" si="7"/>
        <v>0</v>
      </c>
      <c r="R104" s="48"/>
      <c r="S104" s="51"/>
    </row>
    <row r="105" spans="1:19" ht="90" customHeight="1" x14ac:dyDescent="0.9">
      <c r="A105" s="99" t="s">
        <v>271</v>
      </c>
      <c r="B105" s="84"/>
      <c r="C105" s="84"/>
      <c r="D105" s="84"/>
      <c r="E105" s="84"/>
      <c r="F105" s="84"/>
      <c r="G105" s="85"/>
      <c r="H105" s="84"/>
      <c r="I105" s="84">
        <v>5</v>
      </c>
      <c r="J105" s="84"/>
      <c r="K105" s="84"/>
      <c r="L105" s="84"/>
      <c r="M105" s="85"/>
      <c r="N105" s="85"/>
      <c r="O105" s="85"/>
      <c r="P105" s="84">
        <f t="shared" si="8"/>
        <v>5</v>
      </c>
      <c r="Q105" s="84">
        <f t="shared" si="7"/>
        <v>0</v>
      </c>
      <c r="R105" s="48"/>
      <c r="S105" s="48"/>
    </row>
    <row r="106" spans="1:19" ht="90" customHeight="1" x14ac:dyDescent="0.9">
      <c r="A106" s="99" t="s">
        <v>419</v>
      </c>
      <c r="B106" s="84"/>
      <c r="C106" s="84"/>
      <c r="D106" s="84"/>
      <c r="E106" s="84"/>
      <c r="F106" s="84"/>
      <c r="G106" s="85"/>
      <c r="H106" s="84"/>
      <c r="I106" s="84">
        <v>5</v>
      </c>
      <c r="J106" s="84"/>
      <c r="K106" s="84"/>
      <c r="L106" s="84"/>
      <c r="M106" s="85"/>
      <c r="N106" s="85"/>
      <c r="O106" s="85"/>
      <c r="P106" s="84">
        <f t="shared" si="8"/>
        <v>5</v>
      </c>
      <c r="Q106" s="84"/>
      <c r="R106" s="48"/>
      <c r="S106" s="48"/>
    </row>
    <row r="107" spans="1:19" ht="90" customHeight="1" x14ac:dyDescent="0.9">
      <c r="A107" s="100" t="s">
        <v>274</v>
      </c>
      <c r="B107" s="84"/>
      <c r="C107" s="84">
        <v>0.2</v>
      </c>
      <c r="D107" s="84">
        <v>0.2</v>
      </c>
      <c r="E107" s="84"/>
      <c r="F107" s="84"/>
      <c r="G107" s="85"/>
      <c r="H107" s="84"/>
      <c r="I107" s="84">
        <v>0.2</v>
      </c>
      <c r="J107" s="84"/>
      <c r="K107" s="84">
        <v>0.2</v>
      </c>
      <c r="L107" s="84"/>
      <c r="M107" s="85"/>
      <c r="N107" s="85">
        <v>0.5</v>
      </c>
      <c r="O107" s="92">
        <v>0.8</v>
      </c>
      <c r="P107" s="101">
        <f t="shared" si="8"/>
        <v>0.8</v>
      </c>
      <c r="Q107" s="84">
        <f t="shared" si="7"/>
        <v>0</v>
      </c>
      <c r="R107" s="48"/>
      <c r="S107" s="48"/>
    </row>
    <row r="108" spans="1:19" ht="90" customHeight="1" x14ac:dyDescent="0.9">
      <c r="A108" s="99" t="s">
        <v>277</v>
      </c>
      <c r="B108" s="89"/>
      <c r="C108" s="102">
        <v>0.11</v>
      </c>
      <c r="D108" s="102">
        <v>0.11</v>
      </c>
      <c r="E108" s="102">
        <v>0.11</v>
      </c>
      <c r="F108" s="102">
        <v>0.11</v>
      </c>
      <c r="G108" s="102">
        <v>0.11</v>
      </c>
      <c r="H108" s="89"/>
      <c r="I108" s="89"/>
      <c r="J108" s="102">
        <v>0.11</v>
      </c>
      <c r="K108" s="102">
        <v>0.11</v>
      </c>
      <c r="L108" s="102">
        <v>0.11</v>
      </c>
      <c r="M108" s="104">
        <v>0.11</v>
      </c>
      <c r="N108" s="92">
        <v>1</v>
      </c>
      <c r="O108" s="92">
        <v>0.8</v>
      </c>
      <c r="P108" s="101">
        <f t="shared" si="8"/>
        <v>0.77</v>
      </c>
      <c r="Q108" s="84">
        <f t="shared" si="7"/>
        <v>0.22</v>
      </c>
      <c r="R108" s="48"/>
      <c r="S108" s="48"/>
    </row>
    <row r="109" spans="1:19" ht="90" customHeight="1" x14ac:dyDescent="0.9">
      <c r="A109" s="100" t="s">
        <v>294</v>
      </c>
      <c r="B109" s="102">
        <v>0.11</v>
      </c>
      <c r="C109" s="89"/>
      <c r="D109" s="89"/>
      <c r="E109" s="102">
        <v>0.11</v>
      </c>
      <c r="F109" s="102">
        <v>0.11</v>
      </c>
      <c r="G109" s="102">
        <v>0.11</v>
      </c>
      <c r="H109" s="102">
        <v>0.11</v>
      </c>
      <c r="I109" s="102">
        <v>0.11</v>
      </c>
      <c r="J109" s="102">
        <v>0.11</v>
      </c>
      <c r="K109" s="89"/>
      <c r="L109" s="102">
        <v>0.11</v>
      </c>
      <c r="M109" s="104">
        <v>0.11</v>
      </c>
      <c r="N109" s="85">
        <v>0.5</v>
      </c>
      <c r="O109" s="92">
        <v>0.8</v>
      </c>
      <c r="P109" s="101">
        <f t="shared" si="8"/>
        <v>0.77</v>
      </c>
      <c r="Q109" s="84">
        <f t="shared" si="7"/>
        <v>0.22</v>
      </c>
      <c r="R109" s="48"/>
      <c r="S109" s="48"/>
    </row>
    <row r="110" spans="1:19" ht="90" customHeight="1" x14ac:dyDescent="0.9">
      <c r="A110" s="94" t="s">
        <v>295</v>
      </c>
      <c r="B110" s="89"/>
      <c r="C110" s="89"/>
      <c r="D110" s="89"/>
      <c r="E110" s="89"/>
      <c r="F110" s="89"/>
      <c r="G110" s="91"/>
      <c r="H110" s="89"/>
      <c r="I110" s="89"/>
      <c r="J110" s="89"/>
      <c r="K110" s="89"/>
      <c r="L110" s="89"/>
      <c r="M110" s="91"/>
      <c r="N110" s="85">
        <v>7</v>
      </c>
      <c r="O110" s="85">
        <v>6</v>
      </c>
      <c r="P110" s="84">
        <f>P111+P112</f>
        <v>60</v>
      </c>
      <c r="Q110" s="84">
        <f t="shared" si="7"/>
        <v>0</v>
      </c>
      <c r="R110" s="49"/>
      <c r="S110" s="49">
        <v>10</v>
      </c>
    </row>
    <row r="111" spans="1:19" ht="90" customHeight="1" x14ac:dyDescent="0.9">
      <c r="A111" s="100" t="s">
        <v>262</v>
      </c>
      <c r="B111" s="84"/>
      <c r="C111" s="84"/>
      <c r="D111" s="84">
        <v>15</v>
      </c>
      <c r="E111" s="84"/>
      <c r="F111" s="84"/>
      <c r="G111" s="85">
        <v>15</v>
      </c>
      <c r="H111" s="84"/>
      <c r="I111" s="84"/>
      <c r="J111" s="84"/>
      <c r="K111" s="84">
        <v>15</v>
      </c>
      <c r="L111" s="84"/>
      <c r="M111" s="85"/>
      <c r="N111" s="85"/>
      <c r="O111" s="85"/>
      <c r="P111" s="84">
        <f t="shared" si="8"/>
        <v>30</v>
      </c>
      <c r="Q111" s="84">
        <f t="shared" si="7"/>
        <v>15</v>
      </c>
      <c r="R111" s="48"/>
      <c r="S111" s="48"/>
    </row>
    <row r="112" spans="1:19" ht="90" customHeight="1" x14ac:dyDescent="0.9">
      <c r="A112" s="100" t="s">
        <v>263</v>
      </c>
      <c r="B112" s="84"/>
      <c r="C112" s="84"/>
      <c r="D112" s="84"/>
      <c r="E112" s="84"/>
      <c r="F112" s="84"/>
      <c r="G112" s="85"/>
      <c r="H112" s="84">
        <v>15</v>
      </c>
      <c r="I112" s="84"/>
      <c r="J112" s="84">
        <v>15</v>
      </c>
      <c r="K112" s="84"/>
      <c r="L112" s="84"/>
      <c r="M112" s="85">
        <v>15</v>
      </c>
      <c r="N112" s="85"/>
      <c r="O112" s="85"/>
      <c r="P112" s="84">
        <f t="shared" si="8"/>
        <v>30</v>
      </c>
      <c r="Q112" s="84">
        <f t="shared" si="7"/>
        <v>15</v>
      </c>
      <c r="R112" s="48"/>
      <c r="S112" s="48"/>
    </row>
    <row r="113" spans="1:19" ht="90" customHeight="1" x14ac:dyDescent="0.9">
      <c r="A113" s="94" t="s">
        <v>296</v>
      </c>
      <c r="B113" s="84">
        <v>31</v>
      </c>
      <c r="C113" s="84">
        <v>29</v>
      </c>
      <c r="D113" s="84">
        <v>31</v>
      </c>
      <c r="E113" s="84">
        <v>28</v>
      </c>
      <c r="F113" s="84">
        <v>29</v>
      </c>
      <c r="G113" s="85">
        <v>39</v>
      </c>
      <c r="H113" s="84">
        <v>26</v>
      </c>
      <c r="I113" s="84">
        <v>34</v>
      </c>
      <c r="J113" s="84">
        <v>35</v>
      </c>
      <c r="K113" s="84">
        <v>34</v>
      </c>
      <c r="L113" s="84">
        <v>33</v>
      </c>
      <c r="M113" s="85">
        <v>44</v>
      </c>
      <c r="N113" s="85">
        <v>37</v>
      </c>
      <c r="O113" s="85">
        <v>31</v>
      </c>
      <c r="P113" s="84">
        <f t="shared" si="8"/>
        <v>310</v>
      </c>
      <c r="Q113" s="84">
        <f t="shared" si="7"/>
        <v>83</v>
      </c>
      <c r="R113" s="48"/>
      <c r="S113" s="48">
        <v>130</v>
      </c>
    </row>
    <row r="114" spans="1:19" ht="90" customHeight="1" x14ac:dyDescent="0.9">
      <c r="A114" s="94" t="s">
        <v>206</v>
      </c>
      <c r="B114" s="84"/>
      <c r="C114" s="84"/>
      <c r="D114" s="84">
        <v>80</v>
      </c>
      <c r="E114" s="84"/>
      <c r="F114" s="84"/>
      <c r="G114" s="85"/>
      <c r="H114" s="84"/>
      <c r="I114" s="84"/>
      <c r="J114" s="84">
        <v>80</v>
      </c>
      <c r="K114" s="84"/>
      <c r="L114" s="84">
        <v>70</v>
      </c>
      <c r="M114" s="85"/>
      <c r="N114" s="85">
        <v>34</v>
      </c>
      <c r="O114" s="85">
        <v>29</v>
      </c>
      <c r="P114" s="84">
        <f t="shared" si="8"/>
        <v>230</v>
      </c>
      <c r="Q114" s="84">
        <f t="shared" si="7"/>
        <v>0</v>
      </c>
      <c r="R114" s="48"/>
      <c r="S114" s="48">
        <v>110</v>
      </c>
    </row>
    <row r="115" spans="1:19" ht="90" customHeight="1" x14ac:dyDescent="0.9">
      <c r="A115" s="94" t="s">
        <v>410</v>
      </c>
      <c r="B115" s="84">
        <v>25</v>
      </c>
      <c r="C115" s="84"/>
      <c r="D115" s="84"/>
      <c r="E115" s="84"/>
      <c r="F115" s="84"/>
      <c r="G115" s="85"/>
      <c r="H115" s="84"/>
      <c r="I115" s="84"/>
      <c r="J115" s="84"/>
      <c r="K115" s="84"/>
      <c r="L115" s="84"/>
      <c r="M115" s="85"/>
      <c r="N115" s="85"/>
      <c r="O115" s="85"/>
      <c r="P115" s="84">
        <f t="shared" si="8"/>
        <v>25</v>
      </c>
      <c r="Q115" s="84">
        <f t="shared" si="7"/>
        <v>0</v>
      </c>
      <c r="R115" s="49"/>
      <c r="S115" s="48"/>
    </row>
    <row r="116" spans="1:19" ht="90" customHeight="1" x14ac:dyDescent="0.9">
      <c r="A116" s="97" t="s">
        <v>250</v>
      </c>
      <c r="B116" s="84">
        <v>5</v>
      </c>
      <c r="C116" s="84">
        <v>6</v>
      </c>
      <c r="D116" s="84">
        <v>7</v>
      </c>
      <c r="E116" s="84">
        <v>5</v>
      </c>
      <c r="F116" s="84">
        <v>4</v>
      </c>
      <c r="G116" s="85">
        <v>5</v>
      </c>
      <c r="H116" s="84">
        <v>8</v>
      </c>
      <c r="I116" s="84">
        <v>7</v>
      </c>
      <c r="J116" s="84">
        <v>7</v>
      </c>
      <c r="K116" s="84">
        <v>8</v>
      </c>
      <c r="L116" s="84">
        <v>8</v>
      </c>
      <c r="M116" s="85">
        <v>2</v>
      </c>
      <c r="N116" s="85">
        <v>9</v>
      </c>
      <c r="O116" s="85">
        <v>8</v>
      </c>
      <c r="P116" s="84">
        <f t="shared" si="8"/>
        <v>65</v>
      </c>
      <c r="Q116" s="84">
        <f t="shared" si="7"/>
        <v>7</v>
      </c>
      <c r="R116" s="48"/>
      <c r="S116" s="48">
        <v>25</v>
      </c>
    </row>
    <row r="117" spans="1:19" ht="90" customHeight="1" x14ac:dyDescent="0.9">
      <c r="A117" s="94" t="s">
        <v>253</v>
      </c>
      <c r="B117" s="84">
        <v>4</v>
      </c>
      <c r="C117" s="84">
        <v>40</v>
      </c>
      <c r="D117" s="84">
        <v>12</v>
      </c>
      <c r="E117" s="84">
        <v>8</v>
      </c>
      <c r="F117" s="84">
        <v>44</v>
      </c>
      <c r="G117" s="85">
        <v>45</v>
      </c>
      <c r="H117" s="84">
        <v>8</v>
      </c>
      <c r="I117" s="84"/>
      <c r="J117" s="84">
        <v>8</v>
      </c>
      <c r="K117" s="84">
        <v>48</v>
      </c>
      <c r="L117" s="84">
        <v>4</v>
      </c>
      <c r="M117" s="85">
        <v>4</v>
      </c>
      <c r="N117" s="85" t="s">
        <v>414</v>
      </c>
      <c r="O117" s="85">
        <v>17</v>
      </c>
      <c r="P117" s="84">
        <f t="shared" si="8"/>
        <v>176</v>
      </c>
      <c r="Q117" s="84">
        <f t="shared" si="7"/>
        <v>49</v>
      </c>
      <c r="R117" s="48"/>
      <c r="S117" s="48" t="s">
        <v>436</v>
      </c>
    </row>
    <row r="118" spans="1:19" ht="90" customHeight="1" x14ac:dyDescent="0.9">
      <c r="A118" s="94" t="s">
        <v>275</v>
      </c>
      <c r="B118" s="89"/>
      <c r="C118" s="89"/>
      <c r="D118" s="89"/>
      <c r="E118" s="89"/>
      <c r="F118" s="89"/>
      <c r="G118" s="91"/>
      <c r="H118" s="89"/>
      <c r="I118" s="89"/>
      <c r="J118" s="89"/>
      <c r="K118" s="89"/>
      <c r="L118" s="89"/>
      <c r="M118" s="91"/>
      <c r="N118" s="92">
        <v>0.4</v>
      </c>
      <c r="O118" s="92">
        <v>0.3</v>
      </c>
      <c r="P118" s="84">
        <f t="shared" si="8"/>
        <v>0</v>
      </c>
      <c r="Q118" s="84">
        <f t="shared" si="7"/>
        <v>0</v>
      </c>
      <c r="R118" s="48"/>
      <c r="S118" s="48"/>
    </row>
    <row r="119" spans="1:19" ht="90" customHeight="1" x14ac:dyDescent="0.9">
      <c r="A119" s="103" t="s">
        <v>297</v>
      </c>
      <c r="B119" s="84"/>
      <c r="C119" s="84"/>
      <c r="D119" s="84"/>
      <c r="E119" s="84"/>
      <c r="F119" s="84"/>
      <c r="G119" s="85"/>
      <c r="H119" s="84"/>
      <c r="I119" s="84"/>
      <c r="J119" s="84"/>
      <c r="K119" s="84"/>
      <c r="L119" s="84"/>
      <c r="M119" s="85"/>
      <c r="N119" s="85"/>
      <c r="O119" s="85"/>
      <c r="P119" s="84">
        <f t="shared" si="8"/>
        <v>0</v>
      </c>
      <c r="Q119" s="84">
        <f t="shared" si="7"/>
        <v>0</v>
      </c>
      <c r="R119" s="48"/>
      <c r="S119" s="48"/>
    </row>
    <row r="120" spans="1:19" ht="90" customHeight="1" x14ac:dyDescent="0.9">
      <c r="A120" s="100" t="s">
        <v>251</v>
      </c>
      <c r="B120" s="84">
        <v>140</v>
      </c>
      <c r="C120" s="84">
        <v>330</v>
      </c>
      <c r="D120" s="84">
        <v>390</v>
      </c>
      <c r="E120" s="84">
        <v>340</v>
      </c>
      <c r="F120" s="84">
        <v>270</v>
      </c>
      <c r="G120" s="85">
        <v>415</v>
      </c>
      <c r="H120" s="84">
        <v>130</v>
      </c>
      <c r="I120" s="84">
        <v>270</v>
      </c>
      <c r="J120" s="84">
        <v>370</v>
      </c>
      <c r="K120" s="84">
        <v>310</v>
      </c>
      <c r="L120" s="84">
        <v>340</v>
      </c>
      <c r="M120" s="85">
        <v>430</v>
      </c>
      <c r="N120" s="85">
        <v>390</v>
      </c>
      <c r="O120" s="85">
        <v>331</v>
      </c>
      <c r="P120" s="84">
        <f t="shared" si="8"/>
        <v>2890</v>
      </c>
      <c r="Q120" s="84">
        <f t="shared" si="7"/>
        <v>845</v>
      </c>
      <c r="R120" s="48"/>
      <c r="S120" s="48">
        <v>1010</v>
      </c>
    </row>
    <row r="121" spans="1:19" ht="90" customHeight="1" x14ac:dyDescent="0.9">
      <c r="A121" s="99" t="s">
        <v>249</v>
      </c>
      <c r="B121" s="84">
        <v>17</v>
      </c>
      <c r="C121" s="84">
        <v>13</v>
      </c>
      <c r="D121" s="84">
        <v>16</v>
      </c>
      <c r="E121" s="84">
        <v>18</v>
      </c>
      <c r="F121" s="84">
        <v>16</v>
      </c>
      <c r="G121" s="85">
        <v>17</v>
      </c>
      <c r="H121" s="84">
        <v>16</v>
      </c>
      <c r="I121" s="84">
        <v>18</v>
      </c>
      <c r="J121" s="84">
        <v>16</v>
      </c>
      <c r="K121" s="84">
        <v>18</v>
      </c>
      <c r="L121" s="84">
        <v>17</v>
      </c>
      <c r="M121" s="85">
        <v>21</v>
      </c>
      <c r="N121" s="85">
        <v>18</v>
      </c>
      <c r="O121" s="85">
        <v>15</v>
      </c>
      <c r="P121" s="84">
        <f t="shared" ref="P121:P124" si="9">B121+C121+D121+E121+F121+H121+I121+J121+K121+L121</f>
        <v>165</v>
      </c>
      <c r="Q121" s="84">
        <f t="shared" si="7"/>
        <v>38</v>
      </c>
      <c r="R121" s="49"/>
      <c r="S121" s="49">
        <v>15</v>
      </c>
    </row>
    <row r="122" spans="1:19" ht="90" customHeight="1" x14ac:dyDescent="0.9">
      <c r="A122" s="99" t="s">
        <v>184</v>
      </c>
      <c r="B122" s="84">
        <v>5</v>
      </c>
      <c r="C122" s="84">
        <v>5</v>
      </c>
      <c r="D122" s="84">
        <v>5</v>
      </c>
      <c r="E122" s="84">
        <v>10</v>
      </c>
      <c r="F122" s="84">
        <v>5</v>
      </c>
      <c r="G122" s="85"/>
      <c r="H122" s="84">
        <v>5</v>
      </c>
      <c r="I122" s="84">
        <v>5</v>
      </c>
      <c r="J122" s="84"/>
      <c r="K122" s="84">
        <v>5</v>
      </c>
      <c r="L122" s="84">
        <v>5</v>
      </c>
      <c r="M122" s="85"/>
      <c r="N122" s="85">
        <v>9</v>
      </c>
      <c r="O122" s="85">
        <v>8</v>
      </c>
      <c r="P122" s="84">
        <f t="shared" si="9"/>
        <v>50</v>
      </c>
      <c r="Q122" s="84"/>
      <c r="R122" s="49"/>
      <c r="S122" s="49">
        <v>40</v>
      </c>
    </row>
    <row r="123" spans="1:19" ht="90" customHeight="1" x14ac:dyDescent="0.9">
      <c r="A123" s="99" t="s">
        <v>383</v>
      </c>
      <c r="B123" s="84"/>
      <c r="C123" s="84">
        <v>5</v>
      </c>
      <c r="D123" s="84">
        <v>5</v>
      </c>
      <c r="E123" s="84">
        <v>5</v>
      </c>
      <c r="F123" s="84"/>
      <c r="G123" s="85"/>
      <c r="H123" s="84"/>
      <c r="I123" s="84">
        <v>5</v>
      </c>
      <c r="J123" s="84">
        <v>5</v>
      </c>
      <c r="K123" s="84">
        <v>5</v>
      </c>
      <c r="L123" s="84"/>
      <c r="M123" s="85"/>
      <c r="N123" s="85">
        <v>4.3</v>
      </c>
      <c r="O123" s="85">
        <v>3</v>
      </c>
      <c r="P123" s="84">
        <f t="shared" si="9"/>
        <v>30</v>
      </c>
      <c r="Q123" s="84"/>
      <c r="R123" s="49"/>
      <c r="S123" s="49">
        <v>10</v>
      </c>
    </row>
    <row r="124" spans="1:19" ht="90" customHeight="1" x14ac:dyDescent="0.9">
      <c r="A124" s="100" t="s">
        <v>276</v>
      </c>
      <c r="B124" s="84"/>
      <c r="C124" s="84">
        <v>100</v>
      </c>
      <c r="D124" s="84"/>
      <c r="E124" s="84"/>
      <c r="F124" s="84"/>
      <c r="G124" s="85"/>
      <c r="H124" s="84"/>
      <c r="I124" s="84"/>
      <c r="J124" s="84"/>
      <c r="K124" s="84"/>
      <c r="L124" s="84"/>
      <c r="M124" s="85"/>
      <c r="N124" s="85">
        <v>30</v>
      </c>
      <c r="O124" s="85">
        <v>25</v>
      </c>
      <c r="P124" s="84">
        <f t="shared" si="9"/>
        <v>100</v>
      </c>
      <c r="Q124" s="84">
        <f t="shared" si="7"/>
        <v>0</v>
      </c>
      <c r="R124" s="48"/>
      <c r="S124" s="48"/>
    </row>
    <row r="125" spans="1:19" ht="90" customHeight="1" x14ac:dyDescent="0.9">
      <c r="A125" s="100" t="s">
        <v>412</v>
      </c>
      <c r="B125" s="84">
        <v>80</v>
      </c>
      <c r="C125" s="84"/>
      <c r="D125" s="84"/>
      <c r="E125" s="84"/>
      <c r="F125" s="84"/>
      <c r="G125" s="85"/>
      <c r="H125" s="84"/>
      <c r="I125" s="84"/>
      <c r="J125" s="84"/>
      <c r="K125" s="84">
        <v>100</v>
      </c>
      <c r="L125" s="84"/>
      <c r="M125" s="85"/>
      <c r="N125" s="85"/>
      <c r="O125" s="85"/>
      <c r="P125" s="84">
        <f>B125+C125+D125+E125+F125+H125+I125+J125+K125+L125</f>
        <v>180</v>
      </c>
      <c r="Q125" s="84">
        <f t="shared" si="7"/>
        <v>0</v>
      </c>
      <c r="R125" s="48"/>
      <c r="S125" s="48">
        <v>20</v>
      </c>
    </row>
    <row r="126" spans="1:19" ht="90" customHeight="1" x14ac:dyDescent="0.9">
      <c r="A126" s="94" t="s">
        <v>298</v>
      </c>
      <c r="B126" s="84"/>
      <c r="C126" s="84">
        <v>30</v>
      </c>
      <c r="D126" s="84"/>
      <c r="E126" s="84">
        <v>30</v>
      </c>
      <c r="F126" s="84">
        <v>30</v>
      </c>
      <c r="G126" s="85">
        <v>30</v>
      </c>
      <c r="H126" s="84">
        <v>30</v>
      </c>
      <c r="I126" s="84">
        <v>30</v>
      </c>
      <c r="J126" s="84"/>
      <c r="K126" s="84">
        <v>30</v>
      </c>
      <c r="L126" s="84">
        <v>30</v>
      </c>
      <c r="M126" s="85">
        <v>30</v>
      </c>
      <c r="N126" s="85">
        <v>68</v>
      </c>
      <c r="O126" s="85">
        <v>58</v>
      </c>
      <c r="P126" s="84">
        <f>B126+C126+D126+E126+F126+H126+I126+J126+K126+L126</f>
        <v>210</v>
      </c>
      <c r="Q126" s="84">
        <f t="shared" si="7"/>
        <v>60</v>
      </c>
      <c r="R126" s="48"/>
      <c r="S126" s="48">
        <v>470</v>
      </c>
    </row>
    <row r="127" spans="1:19" ht="90" customHeight="1" x14ac:dyDescent="0.9">
      <c r="A127" s="97" t="s">
        <v>299</v>
      </c>
      <c r="B127" s="84">
        <v>48</v>
      </c>
      <c r="C127" s="84">
        <v>70</v>
      </c>
      <c r="D127" s="84">
        <v>49</v>
      </c>
      <c r="E127" s="84">
        <v>63</v>
      </c>
      <c r="F127" s="84">
        <v>63</v>
      </c>
      <c r="G127" s="85">
        <v>61</v>
      </c>
      <c r="H127" s="84">
        <v>47</v>
      </c>
      <c r="I127" s="84">
        <v>60</v>
      </c>
      <c r="J127" s="84">
        <v>63</v>
      </c>
      <c r="K127" s="84"/>
      <c r="L127" s="84">
        <v>62</v>
      </c>
      <c r="M127" s="85">
        <v>61</v>
      </c>
      <c r="N127" s="85">
        <v>55</v>
      </c>
      <c r="O127" s="85">
        <v>47</v>
      </c>
      <c r="P127" s="84">
        <f>B127+C127+D127+E127+F127+H127+I127+J127+K127+L127</f>
        <v>525</v>
      </c>
      <c r="Q127" s="84">
        <f t="shared" si="7"/>
        <v>122</v>
      </c>
      <c r="R127" s="48"/>
      <c r="S127" s="48">
        <v>25</v>
      </c>
    </row>
    <row r="128" spans="1:19" ht="90" customHeight="1" x14ac:dyDescent="0.7">
      <c r="A128" s="53" t="s">
        <v>300</v>
      </c>
      <c r="B128" s="48">
        <v>4</v>
      </c>
      <c r="C128" s="48">
        <v>4</v>
      </c>
      <c r="D128" s="48">
        <v>4</v>
      </c>
      <c r="E128" s="48">
        <v>4</v>
      </c>
      <c r="F128" s="48">
        <v>4</v>
      </c>
      <c r="G128" s="49">
        <v>4</v>
      </c>
      <c r="H128" s="48">
        <v>4</v>
      </c>
      <c r="I128" s="48">
        <v>4</v>
      </c>
      <c r="J128" s="48">
        <v>4</v>
      </c>
      <c r="K128" s="48">
        <v>4</v>
      </c>
      <c r="L128" s="48">
        <v>4</v>
      </c>
      <c r="M128" s="49">
        <v>4</v>
      </c>
      <c r="N128" s="49">
        <v>4</v>
      </c>
      <c r="O128" s="49"/>
      <c r="P128" s="48">
        <f>B128+C128+D128+E128+F128+H128+I128+J128+K128+L128</f>
        <v>40</v>
      </c>
      <c r="Q128" s="48">
        <f t="shared" si="7"/>
        <v>8</v>
      </c>
      <c r="R128" s="48"/>
      <c r="S128" s="48"/>
    </row>
  </sheetData>
  <pageMargins left="0.70866141732283472" right="0.70866141732283472" top="0.74803149606299213" bottom="0.74803149606299213" header="0.31496062992125984" footer="0.31496062992125984"/>
  <pageSetup paperSize="9" scale="12" orientation="portrait" verticalDpi="0" r:id="rId1"/>
  <rowBreaks count="1" manualBreakCount="1">
    <brk id="129" max="17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26</vt:i4>
      </vt:variant>
      <vt:variant>
        <vt:lpstr>Именованные диапазоны</vt:lpstr>
      </vt:variant>
      <vt:variant>
        <vt:i4>26</vt:i4>
      </vt:variant>
    </vt:vector>
  </HeadingPairs>
  <TitlesOfParts>
    <vt:vector size="52" baseType="lpstr">
      <vt:lpstr>1 д яс</vt:lpstr>
      <vt:lpstr>1д сад</vt:lpstr>
      <vt:lpstr>2д яс</vt:lpstr>
      <vt:lpstr>2д са</vt:lpstr>
      <vt:lpstr>3д яс</vt:lpstr>
      <vt:lpstr>Лист3сад</vt:lpstr>
      <vt:lpstr>Лист4яс</vt:lpstr>
      <vt:lpstr>Лист4 сад</vt:lpstr>
      <vt:lpstr>Лист5 яс</vt:lpstr>
      <vt:lpstr>Лист5 сад</vt:lpstr>
      <vt:lpstr>Лист6яс</vt:lpstr>
      <vt:lpstr>Лист6 сад</vt:lpstr>
      <vt:lpstr>Лист7 яс</vt:lpstr>
      <vt:lpstr>Лист7сад</vt:lpstr>
      <vt:lpstr>Лист8яс</vt:lpstr>
      <vt:lpstr>Лист8сад</vt:lpstr>
      <vt:lpstr>Лист9яс</vt:lpstr>
      <vt:lpstr>Лист9сад</vt:lpstr>
      <vt:lpstr>Лист10яс</vt:lpstr>
      <vt:lpstr>Лист10сад</vt:lpstr>
      <vt:lpstr>Лист11яс</vt:lpstr>
      <vt:lpstr>Лист11сад</vt:lpstr>
      <vt:lpstr>Лист12яс</vt:lpstr>
      <vt:lpstr>Лист12сад</vt:lpstr>
      <vt:lpstr>меню</vt:lpstr>
      <vt:lpstr>накопительный</vt:lpstr>
      <vt:lpstr>'1 д яс'!Область_печати</vt:lpstr>
      <vt:lpstr>'1д сад'!Область_печати</vt:lpstr>
      <vt:lpstr>'2д са'!Область_печати</vt:lpstr>
      <vt:lpstr>'2д яс'!Область_печати</vt:lpstr>
      <vt:lpstr>'3д яс'!Область_печати</vt:lpstr>
      <vt:lpstr>Лист10сад!Область_печати</vt:lpstr>
      <vt:lpstr>Лист10яс!Область_печати</vt:lpstr>
      <vt:lpstr>Лист11сад!Область_печати</vt:lpstr>
      <vt:lpstr>Лист11яс!Область_печати</vt:lpstr>
      <vt:lpstr>Лист12сад!Область_печати</vt:lpstr>
      <vt:lpstr>Лист12яс!Область_печати</vt:lpstr>
      <vt:lpstr>Лист3сад!Область_печати</vt:lpstr>
      <vt:lpstr>'Лист4 сад'!Область_печати</vt:lpstr>
      <vt:lpstr>Лист4яс!Область_печати</vt:lpstr>
      <vt:lpstr>'Лист5 сад'!Область_печати</vt:lpstr>
      <vt:lpstr>'Лист5 яс'!Область_печати</vt:lpstr>
      <vt:lpstr>'Лист6 сад'!Область_печати</vt:lpstr>
      <vt:lpstr>Лист6яс!Область_печати</vt:lpstr>
      <vt:lpstr>'Лист7 яс'!Область_печати</vt:lpstr>
      <vt:lpstr>Лист7сад!Область_печати</vt:lpstr>
      <vt:lpstr>Лист8сад!Область_печати</vt:lpstr>
      <vt:lpstr>Лист8яс!Область_печати</vt:lpstr>
      <vt:lpstr>Лист9сад!Область_печати</vt:lpstr>
      <vt:lpstr>Лист9яс!Область_печати</vt:lpstr>
      <vt:lpstr>меню!Область_печати</vt:lpstr>
      <vt:lpstr>накопительный!Область_печати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2015-06-19T12:41:36Z</dcterms:modified>
</cp:coreProperties>
</file>